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keaas.sharepoint.com/sites/AC-Internal/Delte dokumenter/1 Financial Reporting/1. Regnskap/Various permanent/Excel Report Q figures/Publisering/"/>
    </mc:Choice>
  </mc:AlternateContent>
  <xr:revisionPtr revIDLastSave="2754" documentId="8_{D0A70E5F-4539-4119-8DCA-18A5E6C812D0}" xr6:coauthVersionLast="47" xr6:coauthVersionMax="47" xr10:uidLastSave="{213A1BF0-EB4B-4940-8379-78571ABE443C}"/>
  <bookViews>
    <workbookView xWindow="28680" yWindow="-120" windowWidth="29040" windowHeight="17640" xr2:uid="{8E338EE1-F4B2-495F-B8F7-7F1F37B7F41A}"/>
  </bookViews>
  <sheets>
    <sheet name="Income statement" sheetId="4" r:id="rId1"/>
    <sheet name="Balance sheet" sheetId="5" r:id="rId2"/>
    <sheet name="Cash flow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1" i="5" l="1"/>
  <c r="S39" i="6" l="1"/>
  <c r="S30" i="6"/>
  <c r="S19" i="6"/>
  <c r="T50" i="5"/>
  <c r="T40" i="5"/>
  <c r="T23" i="5"/>
  <c r="T14" i="5"/>
  <c r="S32" i="4"/>
  <c r="S23" i="4"/>
  <c r="S16" i="4"/>
  <c r="S8" i="4"/>
  <c r="S36" i="4" s="1"/>
  <c r="S40" i="5"/>
  <c r="S41" i="6" l="1"/>
  <c r="T51" i="5"/>
  <c r="T52" i="5" s="1"/>
  <c r="T24" i="5"/>
  <c r="S18" i="4"/>
  <c r="S25" i="4" s="1"/>
  <c r="S28" i="4" s="1"/>
  <c r="S34" i="4" s="1"/>
  <c r="R39" i="6"/>
  <c r="R30" i="6"/>
  <c r="R19" i="6"/>
  <c r="S50" i="5"/>
  <c r="S51" i="5" s="1"/>
  <c r="S31" i="5"/>
  <c r="S23" i="5"/>
  <c r="S14" i="5"/>
  <c r="R32" i="4"/>
  <c r="R23" i="4"/>
  <c r="R16" i="4"/>
  <c r="R8" i="4"/>
  <c r="Q30" i="6"/>
  <c r="Q19" i="6"/>
  <c r="Q39" i="6"/>
  <c r="R40" i="5"/>
  <c r="R31" i="5"/>
  <c r="R23" i="5"/>
  <c r="R50" i="5"/>
  <c r="R14" i="5"/>
  <c r="R41" i="6" l="1"/>
  <c r="S52" i="5"/>
  <c r="S24" i="5"/>
  <c r="R18" i="4"/>
  <c r="R25" i="4" s="1"/>
  <c r="R28" i="4" s="1"/>
  <c r="R34" i="4" s="1"/>
  <c r="R36" i="4"/>
  <c r="Q41" i="6"/>
  <c r="R51" i="5"/>
  <c r="R52" i="5" s="1"/>
  <c r="R24" i="5"/>
  <c r="Q32" i="4" l="1"/>
  <c r="Q23" i="4"/>
  <c r="Q16" i="4"/>
  <c r="Q8" i="4"/>
  <c r="P39" i="6"/>
  <c r="P30" i="6"/>
  <c r="P19" i="6"/>
  <c r="Q50" i="5"/>
  <c r="Q40" i="5"/>
  <c r="Q31" i="5"/>
  <c r="Q23" i="5"/>
  <c r="Q14" i="5"/>
  <c r="P32" i="4"/>
  <c r="P23" i="4"/>
  <c r="P16" i="4"/>
  <c r="P8" i="4"/>
  <c r="P36" i="4" s="1"/>
  <c r="O32" i="4"/>
  <c r="N32" i="4"/>
  <c r="Q18" i="4" l="1"/>
  <c r="Q25" i="4" s="1"/>
  <c r="Q28" i="4" s="1"/>
  <c r="Q34" i="4" s="1"/>
  <c r="Q36" i="4"/>
  <c r="P41" i="6"/>
  <c r="Q51" i="5"/>
  <c r="Q52" i="5" s="1"/>
  <c r="Q24" i="5"/>
  <c r="P18" i="4"/>
  <c r="P25" i="4" s="1"/>
  <c r="P28" i="4" s="1"/>
  <c r="P34" i="4" s="1"/>
  <c r="O39" i="6"/>
  <c r="O30" i="6"/>
  <c r="O19" i="6"/>
  <c r="P50" i="5"/>
  <c r="P40" i="5"/>
  <c r="P31" i="5"/>
  <c r="P23" i="5"/>
  <c r="P14" i="5"/>
  <c r="O23" i="4"/>
  <c r="O16" i="4"/>
  <c r="O8" i="4"/>
  <c r="O36" i="4" s="1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O23" i="5"/>
  <c r="O14" i="5"/>
  <c r="N23" i="4"/>
  <c r="N16" i="4"/>
  <c r="O41" i="6" l="1"/>
  <c r="P51" i="5"/>
  <c r="P52" i="5" s="1"/>
  <c r="P24" i="5"/>
  <c r="O18" i="4"/>
  <c r="O25" i="4" s="1"/>
  <c r="O28" i="4" s="1"/>
  <c r="O34" i="4" s="1"/>
  <c r="N39" i="6"/>
  <c r="N19" i="6"/>
  <c r="N30" i="6"/>
  <c r="O50" i="5"/>
  <c r="O51" i="5" s="1"/>
  <c r="O31" i="5"/>
  <c r="O24" i="5"/>
  <c r="N8" i="4"/>
  <c r="N36" i="4" s="1"/>
  <c r="N41" i="6" l="1"/>
  <c r="O52" i="5"/>
  <c r="N18" i="4"/>
  <c r="N25" i="4" s="1"/>
  <c r="N28" i="4" s="1"/>
  <c r="N34" i="4" s="1"/>
  <c r="M8" i="4" l="1"/>
  <c r="M36" i="4" s="1"/>
  <c r="M39" i="6" l="1"/>
  <c r="M30" i="6"/>
  <c r="M19" i="6"/>
  <c r="N50" i="5"/>
  <c r="N31" i="5"/>
  <c r="N23" i="5"/>
  <c r="N14" i="5"/>
  <c r="M32" i="4"/>
  <c r="M23" i="4"/>
  <c r="M16" i="4"/>
  <c r="L39" i="6"/>
  <c r="L19" i="6"/>
  <c r="L30" i="6"/>
  <c r="M50" i="5"/>
  <c r="M23" i="5"/>
  <c r="M14" i="5"/>
  <c r="M31" i="5"/>
  <c r="L32" i="4"/>
  <c r="L23" i="4"/>
  <c r="L16" i="4"/>
  <c r="M41" i="6" l="1"/>
  <c r="N24" i="5"/>
  <c r="N51" i="5"/>
  <c r="N52" i="5" s="1"/>
  <c r="L41" i="6"/>
  <c r="M51" i="5"/>
  <c r="M52" i="5" s="1"/>
  <c r="M24" i="5"/>
  <c r="L8" i="4"/>
  <c r="L36" i="4" s="1"/>
  <c r="L18" i="4" l="1"/>
  <c r="L25" i="4" s="1"/>
  <c r="L28" i="4" l="1"/>
  <c r="L34" i="4" s="1"/>
  <c r="K39" i="6" l="1"/>
  <c r="K30" i="6"/>
  <c r="K19" i="6"/>
  <c r="L50" i="5"/>
  <c r="L51" i="5" s="1"/>
  <c r="L31" i="5"/>
  <c r="L23" i="5"/>
  <c r="L14" i="5"/>
  <c r="K23" i="4"/>
  <c r="K32" i="4"/>
  <c r="K16" i="4"/>
  <c r="K8" i="4"/>
  <c r="L52" i="5" l="1"/>
  <c r="L24" i="5"/>
  <c r="K41" i="6"/>
  <c r="K18" i="4"/>
  <c r="K25" i="4" s="1"/>
  <c r="K28" i="4" s="1"/>
  <c r="K34" i="4" s="1"/>
  <c r="K36" i="4"/>
  <c r="C39" i="6" l="1"/>
  <c r="D39" i="6"/>
  <c r="E39" i="6"/>
  <c r="F39" i="6"/>
  <c r="G39" i="6"/>
  <c r="H39" i="6"/>
  <c r="I39" i="6"/>
  <c r="J39" i="6"/>
  <c r="J32" i="4"/>
  <c r="J30" i="6" l="1"/>
  <c r="J19" i="6"/>
  <c r="K50" i="5"/>
  <c r="K31" i="5"/>
  <c r="K23" i="5"/>
  <c r="K14" i="5"/>
  <c r="J23" i="4"/>
  <c r="J16" i="4"/>
  <c r="J8" i="4"/>
  <c r="J36" i="4" s="1"/>
  <c r="J41" i="6" l="1"/>
  <c r="K51" i="5"/>
  <c r="K24" i="5"/>
  <c r="J18" i="4"/>
  <c r="J25" i="4" s="1"/>
  <c r="J28" i="4" s="1"/>
  <c r="J34" i="4" s="1"/>
  <c r="K52" i="5" l="1"/>
  <c r="J31" i="5" l="1"/>
  <c r="I30" i="6" l="1"/>
  <c r="I19" i="6"/>
  <c r="J50" i="5"/>
  <c r="J23" i="5"/>
  <c r="J14" i="5"/>
  <c r="D32" i="4"/>
  <c r="E32" i="4"/>
  <c r="F32" i="4"/>
  <c r="G32" i="4"/>
  <c r="H32" i="4"/>
  <c r="I32" i="4"/>
  <c r="C32" i="4"/>
  <c r="I23" i="4"/>
  <c r="I16" i="4"/>
  <c r="I8" i="4"/>
  <c r="I36" i="4" s="1"/>
  <c r="I41" i="6" l="1"/>
  <c r="J51" i="5"/>
  <c r="J24" i="5"/>
  <c r="I18" i="4"/>
  <c r="I25" i="4" s="1"/>
  <c r="I28" i="4" s="1"/>
  <c r="I34" i="4" s="1"/>
  <c r="C30" i="6"/>
  <c r="G30" i="6"/>
  <c r="D30" i="6"/>
  <c r="G19" i="6"/>
  <c r="F19" i="6"/>
  <c r="H30" i="6"/>
  <c r="F30" i="6"/>
  <c r="E30" i="6"/>
  <c r="E19" i="6"/>
  <c r="J52" i="5" l="1"/>
  <c r="F41" i="6"/>
  <c r="G41" i="6"/>
  <c r="E41" i="6"/>
  <c r="H19" i="6"/>
  <c r="H41" i="6" s="1"/>
  <c r="C19" i="6"/>
  <c r="C41" i="6" s="1"/>
  <c r="D19" i="6"/>
  <c r="D41" i="6" s="1"/>
  <c r="H50" i="5" l="1"/>
  <c r="I50" i="5"/>
  <c r="F50" i="5"/>
  <c r="E50" i="5"/>
  <c r="G50" i="5"/>
  <c r="C50" i="5"/>
  <c r="G31" i="5"/>
  <c r="C31" i="5"/>
  <c r="I31" i="5"/>
  <c r="H31" i="5"/>
  <c r="E31" i="5"/>
  <c r="D31" i="5"/>
  <c r="I23" i="5"/>
  <c r="H23" i="5"/>
  <c r="G23" i="5"/>
  <c r="C23" i="5"/>
  <c r="H14" i="5"/>
  <c r="I14" i="5"/>
  <c r="D50" i="5"/>
  <c r="F31" i="5"/>
  <c r="F23" i="5"/>
  <c r="E23" i="5"/>
  <c r="D23" i="5"/>
  <c r="F14" i="5"/>
  <c r="D14" i="5"/>
  <c r="H51" i="5" l="1"/>
  <c r="H52" i="5" s="1"/>
  <c r="C51" i="5"/>
  <c r="C52" i="5" s="1"/>
  <c r="F51" i="5"/>
  <c r="F52" i="5" s="1"/>
  <c r="E51" i="5"/>
  <c r="E52" i="5" s="1"/>
  <c r="D51" i="5"/>
  <c r="D52" i="5" s="1"/>
  <c r="I51" i="5"/>
  <c r="I52" i="5" s="1"/>
  <c r="G51" i="5"/>
  <c r="G52" i="5" s="1"/>
  <c r="I24" i="5"/>
  <c r="H24" i="5"/>
  <c r="F24" i="5"/>
  <c r="D24" i="5"/>
  <c r="C14" i="5"/>
  <c r="C24" i="5" s="1"/>
  <c r="E14" i="5"/>
  <c r="E24" i="5" s="1"/>
  <c r="G14" i="5"/>
  <c r="G24" i="5" s="1"/>
  <c r="D16" i="4" l="1"/>
  <c r="D23" i="4"/>
  <c r="C23" i="4"/>
  <c r="F23" i="4"/>
  <c r="E23" i="4"/>
  <c r="F16" i="4"/>
  <c r="E16" i="4"/>
  <c r="H16" i="4"/>
  <c r="G16" i="4"/>
  <c r="C8" i="4"/>
  <c r="C36" i="4" s="1"/>
  <c r="D8" i="4"/>
  <c r="D36" i="4" s="1"/>
  <c r="H23" i="4"/>
  <c r="G23" i="4"/>
  <c r="C16" i="4"/>
  <c r="H8" i="4"/>
  <c r="H36" i="4" s="1"/>
  <c r="G8" i="4"/>
  <c r="G36" i="4" s="1"/>
  <c r="F8" i="4"/>
  <c r="F36" i="4" s="1"/>
  <c r="E8" i="4"/>
  <c r="E36" i="4" s="1"/>
  <c r="E18" i="4" l="1"/>
  <c r="E25" i="4" s="1"/>
  <c r="E28" i="4" s="1"/>
  <c r="E34" i="4" s="1"/>
  <c r="D18" i="4"/>
  <c r="D25" i="4" s="1"/>
  <c r="D28" i="4" s="1"/>
  <c r="D34" i="4" s="1"/>
  <c r="G18" i="4"/>
  <c r="G25" i="4" s="1"/>
  <c r="G28" i="4" s="1"/>
  <c r="G34" i="4" s="1"/>
  <c r="C18" i="4"/>
  <c r="C25" i="4" s="1"/>
  <c r="C28" i="4" s="1"/>
  <c r="C34" i="4" s="1"/>
  <c r="H18" i="4"/>
  <c r="H25" i="4" s="1"/>
  <c r="H28" i="4" s="1"/>
  <c r="H34" i="4" s="1"/>
  <c r="F18" i="4"/>
  <c r="F25" i="4" s="1"/>
  <c r="F28" i="4" s="1"/>
  <c r="F34" i="4" s="1"/>
  <c r="M18" i="4" l="1"/>
  <c r="M25" i="4" s="1"/>
  <c r="M28" i="4" s="1"/>
  <c r="M34" i="4" s="1"/>
</calcChain>
</file>

<file path=xl/sharedStrings.xml><?xml version="1.0" encoding="utf-8"?>
<sst xmlns="http://schemas.openxmlformats.org/spreadsheetml/2006/main" count="148" uniqueCount="131">
  <si>
    <t>OKEA ASA - Income Statement</t>
  </si>
  <si>
    <t>Amounts in NOK million</t>
  </si>
  <si>
    <t>Q1 2019*</t>
  </si>
  <si>
    <t>Q2 2019*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</si>
  <si>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</si>
  <si>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</si>
  <si>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</si>
  <si>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</si>
  <si>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</si>
  <si>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</si>
  <si>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</si>
  <si>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</si>
  <si>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Revenues from crude oil and gas sales</t>
  </si>
  <si>
    <t>YME compensation contract breach</t>
  </si>
  <si>
    <t>Other operating income / loss (-)</t>
  </si>
  <si>
    <t>Total operating income</t>
  </si>
  <si>
    <t>Production expenses</t>
  </si>
  <si>
    <t>Changes in over/underlift positions and production inventory</t>
  </si>
  <si>
    <t>Exploration expenses</t>
  </si>
  <si>
    <t>Depreciation, depletion and amortization</t>
  </si>
  <si>
    <t>Impairment</t>
  </si>
  <si>
    <t>General and administrative expenses</t>
  </si>
  <si>
    <t>Total operating expenses</t>
  </si>
  <si>
    <t>Profit / loss (-) from operating activities</t>
  </si>
  <si>
    <t>Finance income</t>
  </si>
  <si>
    <t>Finance costs</t>
  </si>
  <si>
    <t>Net exchange rate gain/loss (-)</t>
  </si>
  <si>
    <t>Net financial items</t>
  </si>
  <si>
    <t>Profit / loss (-) before income tax</t>
  </si>
  <si>
    <t>Taxes (-) / tax income (+)</t>
  </si>
  <si>
    <t xml:space="preserve">Net profit / loss (-) </t>
  </si>
  <si>
    <t>Other comprehensive income, net of tax:</t>
  </si>
  <si>
    <t xml:space="preserve">Remeasurements pensions, actuarial gain/loss (-) </t>
  </si>
  <si>
    <t>Total other comprehensive income, net of tax</t>
  </si>
  <si>
    <t xml:space="preserve">Total comprehensive income / loss (-) </t>
  </si>
  <si>
    <t>EBITDA</t>
  </si>
  <si>
    <t>*Restated</t>
  </si>
  <si>
    <t>OKEA ASA - Balance Sheet</t>
  </si>
  <si>
    <t>31.12.2018*</t>
  </si>
  <si>
    <t>31.03.2019*</t>
  </si>
  <si>
    <t>Assets:</t>
  </si>
  <si>
    <t>Goodwill</t>
  </si>
  <si>
    <t>Exploration and evaluation assets</t>
  </si>
  <si>
    <t xml:space="preserve">Oil and gas properties </t>
  </si>
  <si>
    <t>Buildings</t>
  </si>
  <si>
    <t>Furniture, fixtures and office equipment</t>
  </si>
  <si>
    <t>Right-of-use assets</t>
  </si>
  <si>
    <t>Tax refund, non-current</t>
  </si>
  <si>
    <t>Total non-current assets</t>
  </si>
  <si>
    <t>Trade and other receivables</t>
  </si>
  <si>
    <t>Spareparts, equipment and inventory</t>
  </si>
  <si>
    <t>Tax refund, current</t>
  </si>
  <si>
    <t>Restricted cash</t>
  </si>
  <si>
    <t>Cash and cash equivalents</t>
  </si>
  <si>
    <t>Total current assets</t>
  </si>
  <si>
    <t>TOTAL ASSETS</t>
  </si>
  <si>
    <t>Equity and liabilities:</t>
  </si>
  <si>
    <t>Share capital</t>
  </si>
  <si>
    <t xml:space="preserve">Share premium </t>
  </si>
  <si>
    <t>Other paid in capital</t>
  </si>
  <si>
    <t>Total equity</t>
  </si>
  <si>
    <t>Asset retirement obligations</t>
  </si>
  <si>
    <t>Pension liabilities</t>
  </si>
  <si>
    <t>Lease liability</t>
  </si>
  <si>
    <t>Deferred tax liabilities</t>
  </si>
  <si>
    <t>Total non-current liabilities</t>
  </si>
  <si>
    <t>Trade and other payables</t>
  </si>
  <si>
    <t>Income tax payable</t>
  </si>
  <si>
    <t>Lease liability - current</t>
  </si>
  <si>
    <t>Public dues payable</t>
  </si>
  <si>
    <t>Provisions, current</t>
  </si>
  <si>
    <t>Total current liabilities</t>
  </si>
  <si>
    <t>Total liabilities</t>
  </si>
  <si>
    <t>TOTAL EQUITY AND LIABILITIES</t>
  </si>
  <si>
    <t>OKEA ASA - Cash Flow Statement</t>
  </si>
  <si>
    <t>Q2 2019</t>
  </si>
  <si>
    <t>Q4 2019*</t>
  </si>
  <si>
    <t>Q1 2020*</t>
  </si>
  <si>
    <t>Q2 2020*</t>
  </si>
  <si>
    <t>Q1 2021*</t>
  </si>
  <si>
    <t>Income tax paid/received</t>
  </si>
  <si>
    <t>Expensed exploration expenditures temporary capitalised</t>
  </si>
  <si>
    <t>Gain from sales of licenses</t>
  </si>
  <si>
    <t>Interest expense</t>
  </si>
  <si>
    <t>Loss on financial assets</t>
  </si>
  <si>
    <t>Change in trade and other receivables, and inventory</t>
  </si>
  <si>
    <t>Change in trade and other payables</t>
  </si>
  <si>
    <t>Change in foreign exchange bond loans and other non-current items</t>
  </si>
  <si>
    <t>Net cash flow from / used in (-) operating activities</t>
  </si>
  <si>
    <t>Investment in exploration and evaluation assets</t>
  </si>
  <si>
    <t>Business combination, cash paid</t>
  </si>
  <si>
    <t>Investment in oil and gas properties</t>
  </si>
  <si>
    <t>Investment in furniture, fixtures and office machines</t>
  </si>
  <si>
    <t xml:space="preserve">Net investment in (-)/release of restricted cash </t>
  </si>
  <si>
    <t>Investment in financial assets</t>
  </si>
  <si>
    <t>Proceeds from sales of licenses</t>
  </si>
  <si>
    <t>Net cash flow from / used in (-) investment activities</t>
  </si>
  <si>
    <t xml:space="preserve">Net proceeds from borrowings, bond loan </t>
  </si>
  <si>
    <t>Repayment/buy-back of borrowings, bond loan</t>
  </si>
  <si>
    <t>Interest paid</t>
  </si>
  <si>
    <t>Payments of lease debt</t>
  </si>
  <si>
    <t>Net proceeds from share issues</t>
  </si>
  <si>
    <t>Net cash flow from / used in (-) financing activities</t>
  </si>
  <si>
    <t>Net increase / decrease (-) in cash and cash equivalents</t>
  </si>
  <si>
    <t>Effect of exchange rate fluctuation on cash held</t>
  </si>
  <si>
    <t>*Reclassified</t>
  </si>
  <si>
    <t>Q3 2021</t>
  </si>
  <si>
    <t>Q3 2020*</t>
  </si>
  <si>
    <t>Q4 2021</t>
  </si>
  <si>
    <t>Asset retirement reimbursement right</t>
  </si>
  <si>
    <t>Financial investments</t>
  </si>
  <si>
    <t>Asset retirement reimbursement right, current</t>
  </si>
  <si>
    <t>Other interest bearing liabilities</t>
  </si>
  <si>
    <t>Other interest bearing liabilities, current</t>
  </si>
  <si>
    <t>Asset retirement obligations, current</t>
  </si>
  <si>
    <t>Accretion asset retirement obligations/reimbursement right</t>
  </si>
  <si>
    <t>Asset retirement costs from billing (net after reimbursement)</t>
  </si>
  <si>
    <t>Cash used on (-)/received from financial investments</t>
  </si>
  <si>
    <t>Proceeds from sales of buildings</t>
  </si>
  <si>
    <t>Q1 2022</t>
  </si>
  <si>
    <t>Repayment of other interest bearing liabilities</t>
  </si>
  <si>
    <t>Q2 2022</t>
  </si>
  <si>
    <t>Retained earnings/loss (-)</t>
  </si>
  <si>
    <t>Interest bearing bond loans</t>
  </si>
  <si>
    <t>Interest bearing bond loans, current</t>
  </si>
  <si>
    <t>Dividend payments</t>
  </si>
  <si>
    <t>Q3 2022</t>
  </si>
  <si>
    <t>Q4 2022</t>
  </si>
  <si>
    <t>Other provisions</t>
  </si>
  <si>
    <t>Change in fair value contingent consideration</t>
  </si>
  <si>
    <t>Q1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</si>
</sst>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_ &quot;kr&quot;\ * #,##0.00_ ;_ &quot;kr&quot;\ * \-#,##0.00_ ;_ &quot;kr&quot;\ * &quot;-&quot;??_ ;_ @_ "/>
    <numFmt numFmtId="168" formatCode="#,##0.0;\-#,##0.0;&quot;-&quot;"/>
    <numFmt numFmtId="169" formatCode="0.0_)%;[Red]\(0.0_ %\);0.0_)%"/>
    <numFmt numFmtId="170" formatCode="#,##0_);[Red]\(#,##0\);\-_)"/>
    <numFmt numFmtId="171" formatCode="[$-414]mmm\.\ yy;@"/>
    <numFmt numFmtId="172" formatCode="#,##0.0\ \ ;[Red]\(#,##0.0\)"/>
    <numFmt numFmtId="173" formatCode="#,##0.00\ \ ;[Red]\(#,##0.00\)"/>
    <numFmt numFmtId="174" formatCode="#,##0;\-#,##0;&quot;-&quot;"/>
    <numFmt numFmtId="175" formatCode="_ * #,##0.0_ ;_ * \-#,##0.0_ ;_ * &quot;-&quot;??_ ;_ @_ "/>
    <numFmt numFmtId="176" formatCode="&quot; &quot;#,##0.00&quot; &quot;;&quot;-&quot;#,##0.00&quot; &quot;;&quot; -&quot;00&quot; &quot;;&quot; &quot;@&quot; &quot;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 Unicode MS"/>
      <family val="2"/>
    </font>
    <font>
      <sz val="12"/>
      <name val="Times New Roman"/>
      <family val="1"/>
    </font>
    <font>
      <b/>
      <sz val="18"/>
      <name val="Times New Roman"/>
      <family val="1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0"/>
      <color theme="1"/>
      <name val="Skrifttype i brødtekst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8"/>
      <color indexed="9"/>
      <name val="Univers 45 Light"/>
    </font>
    <font>
      <sz val="8"/>
      <name val="Univers 45 Light"/>
    </font>
    <font>
      <sz val="8"/>
      <color indexed="8"/>
      <name val="Univers 45 Light"/>
    </font>
    <font>
      <sz val="10"/>
      <name val="Palatino"/>
      <family val="1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scheme val="major"/>
    </font>
    <font>
      <b/>
      <sz val="11"/>
      <color indexed="8"/>
      <name val="Calibri"/>
      <family val="2"/>
    </font>
    <font>
      <sz val="12"/>
      <name val="Arial MT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>
        <fgColor indexed="1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gray125">
        <fgColor indexed="15"/>
        <bgColor indexed="9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3">
    <xf numFmtId="0" fontId="0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3" fillId="34" borderId="0" applyNumberFormat="0" applyBorder="0" applyAlignment="0" applyProtection="0"/>
    <xf numFmtId="0" fontId="4" fillId="7" borderId="0" applyNumberFormat="0" applyBorder="0" applyAlignment="0" applyProtection="0"/>
    <xf numFmtId="0" fontId="13" fillId="31" borderId="0" applyNumberFormat="0" applyBorder="0" applyAlignment="0" applyProtection="0"/>
    <xf numFmtId="0" fontId="4" fillId="10" borderId="0" applyNumberFormat="0" applyBorder="0" applyAlignment="0" applyProtection="0"/>
    <xf numFmtId="0" fontId="13" fillId="32" borderId="0" applyNumberFormat="0" applyBorder="0" applyAlignment="0" applyProtection="0"/>
    <xf numFmtId="0" fontId="4" fillId="13" borderId="0" applyNumberFormat="0" applyBorder="0" applyAlignment="0" applyProtection="0"/>
    <xf numFmtId="0" fontId="13" fillId="35" borderId="0" applyNumberFormat="0" applyBorder="0" applyAlignment="0" applyProtection="0"/>
    <xf numFmtId="0" fontId="4" fillId="16" borderId="0" applyNumberFormat="0" applyBorder="0" applyAlignment="0" applyProtection="0"/>
    <xf numFmtId="0" fontId="13" fillId="36" borderId="0" applyNumberFormat="0" applyBorder="0" applyAlignment="0" applyProtection="0"/>
    <xf numFmtId="0" fontId="4" fillId="19" borderId="0" applyNumberFormat="0" applyBorder="0" applyAlignment="0" applyProtection="0"/>
    <xf numFmtId="0" fontId="13" fillId="37" borderId="0" applyNumberFormat="0" applyBorder="0" applyAlignment="0" applyProtection="0"/>
    <xf numFmtId="0" fontId="4" fillId="22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4" fillId="25" borderId="0" applyNumberFormat="0" applyBorder="0" applyAlignment="0" applyProtection="0"/>
    <xf numFmtId="0" fontId="15" fillId="42" borderId="6" applyNumberFormat="0" applyAlignment="0" applyProtection="0"/>
    <xf numFmtId="0" fontId="15" fillId="42" borderId="6" applyNumberFormat="0" applyAlignment="0" applyProtection="0"/>
    <xf numFmtId="0" fontId="3" fillId="3" borderId="2" applyNumberFormat="0" applyAlignment="0" applyProtection="0"/>
    <xf numFmtId="0" fontId="16" fillId="43" borderId="7" applyNumberFormat="0" applyAlignment="0" applyProtection="0"/>
    <xf numFmtId="16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5" fontId="21" fillId="44" borderId="8">
      <alignment horizontal="center"/>
      <protection locked="0"/>
    </xf>
    <xf numFmtId="169" fontId="21" fillId="44" borderId="8" applyAlignment="0">
      <protection locked="0"/>
    </xf>
    <xf numFmtId="170" fontId="21" fillId="44" borderId="8" applyAlignment="0">
      <protection locked="0"/>
    </xf>
    <xf numFmtId="0" fontId="22" fillId="0" borderId="0"/>
    <xf numFmtId="0" fontId="23" fillId="0" borderId="0"/>
    <xf numFmtId="0" fontId="24" fillId="26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" fillId="0" borderId="1" applyNumberFormat="0" applyFill="0" applyAlignment="0" applyProtection="0"/>
    <xf numFmtId="0" fontId="27" fillId="0" borderId="0" applyNumberFormat="0" applyFill="0" applyBorder="0" applyAlignment="0" applyProtection="0"/>
    <xf numFmtId="171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29" borderId="6" applyNumberFormat="0" applyAlignment="0" applyProtection="0"/>
    <xf numFmtId="0" fontId="30" fillId="29" borderId="6" applyNumberFormat="0" applyAlignment="0" applyProtection="0"/>
    <xf numFmtId="0" fontId="6" fillId="45" borderId="0">
      <alignment horizontal="right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33" fillId="46" borderId="0" applyNumberFormat="0" applyBorder="0" applyAlignment="0" applyProtection="0"/>
    <xf numFmtId="0" fontId="34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" fillId="47" borderId="13" applyNumberFormat="0" applyFont="0" applyAlignment="0" applyProtection="0"/>
    <xf numFmtId="0" fontId="9" fillId="47" borderId="13" applyNumberFormat="0" applyFont="0" applyAlignment="0" applyProtection="0"/>
    <xf numFmtId="0" fontId="9" fillId="4" borderId="3" applyNumberFormat="0" applyFont="0" applyAlignment="0" applyProtection="0"/>
    <xf numFmtId="172" fontId="36" fillId="0" borderId="0" applyFont="0" applyFill="0" applyBorder="0" applyAlignment="0" applyProtection="0">
      <alignment horizontal="right"/>
    </xf>
    <xf numFmtId="173" fontId="36" fillId="48" borderId="0" applyFont="0" applyFill="0" applyBorder="0" applyAlignment="0" applyProtection="0">
      <protection locked="0"/>
    </xf>
    <xf numFmtId="0" fontId="37" fillId="42" borderId="14" applyNumberFormat="0" applyAlignment="0" applyProtection="0"/>
    <xf numFmtId="0" fontId="37" fillId="42" borderId="14" applyNumberFormat="0" applyAlignment="0" applyProtection="0"/>
    <xf numFmtId="0" fontId="38" fillId="0" borderId="15" applyNumberFormat="0" applyAlignment="0" applyProtection="0"/>
    <xf numFmtId="0" fontId="39" fillId="49" borderId="0" applyNumberFormat="0" applyFont="0" applyBorder="0" applyAlignment="0" applyProtection="0"/>
    <xf numFmtId="0" fontId="10" fillId="50" borderId="16" applyNumberFormat="0" applyFont="0" applyBorder="0" applyAlignment="0" applyProtection="0">
      <alignment horizontal="center"/>
    </xf>
    <xf numFmtId="0" fontId="10" fillId="51" borderId="16" applyNumberFormat="0" applyFont="0" applyBorder="0" applyAlignment="0" applyProtection="0">
      <alignment horizontal="center"/>
    </xf>
    <xf numFmtId="0" fontId="39" fillId="0" borderId="17" applyNumberFormat="0" applyAlignment="0" applyProtection="0"/>
    <xf numFmtId="0" fontId="39" fillId="0" borderId="18" applyNumberFormat="0" applyAlignment="0" applyProtection="0"/>
    <xf numFmtId="0" fontId="38" fillId="0" borderId="1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>
      <alignment horizontal="right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2" borderId="0"/>
    <xf numFmtId="4" fontId="40" fillId="46" borderId="20" applyNumberFormat="0" applyProtection="0">
      <alignment vertical="center"/>
    </xf>
    <xf numFmtId="4" fontId="40" fillId="46" borderId="20" applyNumberFormat="0" applyProtection="0">
      <alignment vertical="center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0" fontId="44" fillId="55" borderId="0" applyNumberFormat="0" applyFont="0" applyBorder="0" applyAlignment="0">
      <protection locked="0"/>
    </xf>
    <xf numFmtId="0" fontId="9" fillId="0" borderId="0"/>
    <xf numFmtId="0" fontId="45" fillId="56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174" fontId="9" fillId="0" borderId="0" applyFont="0" applyFill="0" applyBorder="0" applyAlignment="0" applyProtection="0">
      <alignment horizontal="right"/>
    </xf>
    <xf numFmtId="0" fontId="49" fillId="0" borderId="0"/>
    <xf numFmtId="167" fontId="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1" fontId="51" fillId="57" borderId="0" applyNumberFormat="0" applyFont="0" applyBorder="0" applyAlignment="0" applyProtection="0">
      <protection hidden="1"/>
    </xf>
    <xf numFmtId="171" fontId="51" fillId="58" borderId="0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5" fillId="0" borderId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0" borderId="0"/>
    <xf numFmtId="0" fontId="9" fillId="0" borderId="0"/>
    <xf numFmtId="0" fontId="9" fillId="0" borderId="0"/>
    <xf numFmtId="0" fontId="47" fillId="0" borderId="0" applyNumberFormat="0" applyFill="0" applyBorder="0" applyAlignment="0" applyProtection="0"/>
  </cellStyleXfs>
  <cellXfs count="27">
    <xf numFmtId="0" fontId="0" fillId="0" borderId="0" xfId="0"/>
    <xf numFmtId="0" fontId="5" fillId="23" borderId="0" xfId="0" applyFont="1" applyFill="1"/>
    <xf numFmtId="0" fontId="0" fillId="23" borderId="0" xfId="0" applyFill="1"/>
    <xf numFmtId="0" fontId="7" fillId="23" borderId="4" xfId="0" applyFont="1" applyFill="1" applyBorder="1"/>
    <xf numFmtId="0" fontId="7" fillId="23" borderId="4" xfId="0" applyFont="1" applyFill="1" applyBorder="1" applyAlignment="1">
      <alignment horizontal="right"/>
    </xf>
    <xf numFmtId="0" fontId="8" fillId="23" borderId="0" xfId="0" applyFont="1" applyFill="1"/>
    <xf numFmtId="0" fontId="11" fillId="0" borderId="5" xfId="2" applyFont="1" applyBorder="1"/>
    <xf numFmtId="0" fontId="7" fillId="23" borderId="0" xfId="0" applyFont="1" applyFill="1"/>
    <xf numFmtId="0" fontId="7" fillId="23" borderId="5" xfId="0" applyFont="1" applyFill="1" applyBorder="1"/>
    <xf numFmtId="0" fontId="11" fillId="0" borderId="5" xfId="2" applyFont="1" applyBorder="1" applyAlignment="1">
      <alignment wrapText="1"/>
    </xf>
    <xf numFmtId="0" fontId="10" fillId="0" borderId="0" xfId="3" applyFont="1" applyAlignment="1">
      <alignment wrapText="1"/>
    </xf>
    <xf numFmtId="0" fontId="11" fillId="0" borderId="0" xfId="2" applyFont="1"/>
    <xf numFmtId="165" fontId="8" fillId="23" borderId="0" xfId="0" applyNumberFormat="1" applyFont="1" applyFill="1"/>
    <xf numFmtId="14" fontId="7" fillId="23" borderId="4" xfId="0" applyNumberFormat="1" applyFont="1" applyFill="1" applyBorder="1"/>
    <xf numFmtId="0" fontId="7" fillId="23" borderId="24" xfId="0" applyFont="1" applyFill="1" applyBorder="1"/>
    <xf numFmtId="0" fontId="7" fillId="23" borderId="23" xfId="0" applyFont="1" applyFill="1" applyBorder="1"/>
    <xf numFmtId="0" fontId="10" fillId="0" borderId="0" xfId="3" applyFont="1" applyAlignment="1"/>
    <xf numFmtId="165" fontId="7" fillId="23" borderId="5" xfId="0" applyNumberFormat="1" applyFont="1" applyFill="1" applyBorder="1"/>
    <xf numFmtId="165" fontId="7" fillId="23" borderId="24" xfId="0" applyNumberFormat="1" applyFont="1" applyFill="1" applyBorder="1"/>
    <xf numFmtId="165" fontId="7" fillId="23" borderId="23" xfId="0" applyNumberFormat="1" applyFont="1" applyFill="1" applyBorder="1"/>
    <xf numFmtId="14" fontId="7" fillId="23" borderId="4" xfId="0" applyNumberFormat="1" applyFont="1" applyFill="1" applyBorder="1" applyAlignment="1">
      <alignment horizontal="right"/>
    </xf>
    <xf numFmtId="165" fontId="0" fillId="23" borderId="0" xfId="0" applyNumberFormat="1" applyFill="1"/>
    <xf numFmtId="0" fontId="11" fillId="0" borderId="5" xfId="3" applyFont="1" applyBorder="1" applyAlignment="1"/>
    <xf numFmtId="175" fontId="8" fillId="23" borderId="0" xfId="0" applyNumberFormat="1" applyFont="1" applyFill="1"/>
    <xf numFmtId="0" fontId="7" fillId="23" borderId="0" xfId="0" applyFont="1" applyFill="1" applyBorder="1"/>
    <xf numFmtId="165" fontId="7" fillId="23" borderId="0" xfId="0" applyNumberFormat="1" applyFont="1" applyFill="1" applyBorder="1"/>
    <xf numFmtId="2" fontId="10" fillId="0" borderId="0" xfId="134" applyNumberFormat="1" applyFont="1"/>
  </cellXfs>
  <cellStyles count="273">
    <cellStyle name="=C:\WINNT35\SYSTEM32\COMMAND.COM" xfId="5" xr:uid="{8C9920E4-2991-4FCC-9069-626151AE7E2C}"/>
    <cellStyle name="=C:\WINNT35\SYSTEM32\COMMAND.COM 10" xfId="6" xr:uid="{3FD1FD84-2CD2-4870-9A3E-5CE826EE6DCB}"/>
    <cellStyle name="=C:\WINNT35\SYSTEM32\COMMAND.COM 2" xfId="7" xr:uid="{967243A8-2290-4AEE-A69E-1BD4FF9662EB}"/>
    <cellStyle name="=C:\WINNT35\SYSTEM32\COMMAND.COM 2 2" xfId="8" xr:uid="{1E815E22-9A01-4C6B-9FA4-3DDCFDB56715}"/>
    <cellStyle name="=C:\WINNT35\SYSTEM32\COMMAND.COM 2_20101005 Consolidated financial statements with notes 2010 - GRS_fra Hege 25.11.10" xfId="3" xr:uid="{9C160E31-C994-4E86-A77B-D7C12549C623}"/>
    <cellStyle name="=C:\WINNT35\SYSTEM32\COMMAND.COM 3" xfId="9" xr:uid="{9AA3BBF8-01C5-482B-91DB-C3A5C658BF5E}"/>
    <cellStyle name="=C:\WINNT35\SYSTEM32\COMMAND.COM 3 2" xfId="10" xr:uid="{366BDEAC-08E0-436B-A9DA-F5B2220CB90E}"/>
    <cellStyle name="=C:\WINNT35\SYSTEM32\COMMAND.COM 4" xfId="11" xr:uid="{1DAF0F3D-67BC-4074-BAD7-927C8CB40788}"/>
    <cellStyle name="=C:\WINNT35\SYSTEM32\COMMAND.COM_20101005 Consolidated financial statements with notes 2010 - GRS_fra Hege 25.11.10" xfId="1" xr:uid="{F190065F-5372-41AC-99BC-13F5838EF3FC}"/>
    <cellStyle name="20 % – uthevingsfarge 1 2" xfId="12" xr:uid="{3EDB2A45-1FF1-4486-AC7B-3423E4F89FAB}"/>
    <cellStyle name="20 % – uthevingsfarge 2 2" xfId="13" xr:uid="{ECF9D060-817E-4002-A607-1FE210CD0036}"/>
    <cellStyle name="20 % – uthevingsfarge 3 2" xfId="14" xr:uid="{965671F7-C512-41C2-9BD4-A83107F44800}"/>
    <cellStyle name="20 % – uthevingsfarge 4 2" xfId="15" xr:uid="{97F32594-CFE2-4A00-97B4-A3DC3DF49AEE}"/>
    <cellStyle name="20 % - uthevingsfarge 5 2" xfId="16" xr:uid="{77711A87-BEF6-48F3-AF04-0BD940CBB9DA}"/>
    <cellStyle name="20 % - uthevingsfarge 5 2 2" xfId="17" xr:uid="{72CA1E43-3E33-40BE-92EE-7422D511CAF2}"/>
    <cellStyle name="20 % – uthevingsfarge 6 2" xfId="18" xr:uid="{9645D171-9CE3-439C-81C9-8FCC1923F6A7}"/>
    <cellStyle name="20% - Accent1 2" xfId="19" xr:uid="{ACEE3B37-ACAA-43FA-B78D-6A8FF5CE5D1C}"/>
    <cellStyle name="20% - Accent2 2" xfId="20" xr:uid="{47C72121-7E04-4B3F-8199-BC54819519DA}"/>
    <cellStyle name="20% - Accent3 2" xfId="21" xr:uid="{18B4A00C-F1A8-41B8-902C-6F90B90DBD53}"/>
    <cellStyle name="20% - Accent4 2" xfId="22" xr:uid="{424D68C1-88E1-48A2-BA6A-87D23B0EF438}"/>
    <cellStyle name="20% - Accent5 2" xfId="23" xr:uid="{D2BEEFEF-DD4B-45E3-A907-398C1637390E}"/>
    <cellStyle name="20% - Accent6 2" xfId="24" xr:uid="{739C1170-1459-4AC4-829E-8ADF2FF87251}"/>
    <cellStyle name="40 % – uthevingsfarge 1 2" xfId="25" xr:uid="{84D24429-FE5F-4AE2-9B05-678647938043}"/>
    <cellStyle name="40 % – uthevingsfarge 2 2" xfId="26" xr:uid="{D9AF8581-97DC-4EE1-B3DD-0F602D8C636D}"/>
    <cellStyle name="40 % – uthevingsfarge 3 2" xfId="27" xr:uid="{BA4C698F-80C4-4404-B09E-D295CD192A13}"/>
    <cellStyle name="40 % – uthevingsfarge 4 2" xfId="28" xr:uid="{2F7D51A6-7CB1-4277-A0C7-5DB0D38E6A1A}"/>
    <cellStyle name="40 % – uthevingsfarge 5 2" xfId="29" xr:uid="{B083BB94-927C-4F0E-A99D-43B1B1DFF0BC}"/>
    <cellStyle name="40 % – uthevingsfarge 6 2" xfId="30" xr:uid="{ECB9E06E-1B1E-499B-B5E4-1DF95624F032}"/>
    <cellStyle name="40% - Accent1 2" xfId="31" xr:uid="{C5769030-93CF-4F23-A9CC-6A251F6886BE}"/>
    <cellStyle name="40% - Accent2 2" xfId="32" xr:uid="{A359957F-F384-47DA-951C-6C05F9735A7B}"/>
    <cellStyle name="40% - Accent3 2" xfId="33" xr:uid="{C47A5B9D-9939-4B70-96D7-853AE6C87381}"/>
    <cellStyle name="40% - Accent4 2" xfId="34" xr:uid="{F6D0A53F-9B3E-40DC-8B67-CCE2A15983CF}"/>
    <cellStyle name="40% - Accent5 2" xfId="35" xr:uid="{02412F2E-58C9-4D93-8965-08969BD2DE08}"/>
    <cellStyle name="40% - Accent6 2" xfId="36" xr:uid="{C16C95EF-E94C-414D-996D-3279291A9242}"/>
    <cellStyle name="60% - Accent1 2" xfId="37" xr:uid="{99B9D419-6EF2-43D8-A624-11B211B969E1}"/>
    <cellStyle name="60% - Accent1 2 2" xfId="38" xr:uid="{67C1C56C-4AB4-4CF8-BD49-7D9042785706}"/>
    <cellStyle name="60% - Accent1 2_Other financial information" xfId="259" xr:uid="{F2CBECFB-A9EA-4F55-BC1A-2AB605CF3D1A}"/>
    <cellStyle name="60% - Accent2 2" xfId="39" xr:uid="{003E2614-AFCE-4E20-82A4-C055DBBBBBDF}"/>
    <cellStyle name="60% - Accent2 2 2" xfId="40" xr:uid="{29593887-25D1-4E32-AC63-C6C19FF39F00}"/>
    <cellStyle name="60% - Accent2 2_Other financial information" xfId="260" xr:uid="{E4BD4D2C-CAED-4928-9275-82814360B7E8}"/>
    <cellStyle name="60% - Accent3 2" xfId="41" xr:uid="{F64B23A0-8B58-4063-92AD-6C1358C0F82F}"/>
    <cellStyle name="60% - Accent3 2 2" xfId="42" xr:uid="{8BC461E1-64FE-47D3-98AC-67534EF4FC4D}"/>
    <cellStyle name="60% - Accent3 2_Other financial information" xfId="261" xr:uid="{6D53B65A-D44E-4DD4-9609-ACF78C6F92D4}"/>
    <cellStyle name="60% - Accent4 2" xfId="43" xr:uid="{9E76F9BC-6283-4A41-B402-E615018BE252}"/>
    <cellStyle name="60% - Accent4 2 2" xfId="44" xr:uid="{26495C38-CF6B-4364-B004-BE22B12AF2C8}"/>
    <cellStyle name="60% - Accent4 2_Other financial information" xfId="262" xr:uid="{F99722E0-E19F-4EE4-92AE-E154E3AACBE7}"/>
    <cellStyle name="60% - Accent5 2" xfId="45" xr:uid="{79B20976-9B8B-4CF0-8893-7CA616D34781}"/>
    <cellStyle name="60% - Accent5 2 2" xfId="46" xr:uid="{6BD84BEE-4757-40FC-AD54-51FEBB8A59D9}"/>
    <cellStyle name="60% - Accent5 2_Other financial information" xfId="263" xr:uid="{200FE224-22C9-4092-8093-4D8E869C282F}"/>
    <cellStyle name="60% - Accent6 2" xfId="47" xr:uid="{B608EB2F-552F-4C68-972B-D205B915CDA3}"/>
    <cellStyle name="60% - Accent6 2 2" xfId="48" xr:uid="{F69001AE-47C9-4358-A3EF-6DE6A1B46A0B}"/>
    <cellStyle name="60% - Accent6 2_Other financial information" xfId="264" xr:uid="{916414B4-FD66-40E1-87FF-8D64DA97DA6E}"/>
    <cellStyle name="Accent1 2" xfId="49" xr:uid="{FE65DF6F-CC29-4EB0-B5A4-F83FA8CFA0E3}"/>
    <cellStyle name="Accent2 2" xfId="50" xr:uid="{5C552B58-82EB-4A90-8767-F6BF0489DCDB}"/>
    <cellStyle name="Accent3 2" xfId="51" xr:uid="{A6E79B03-FB48-4099-974B-8F61E8D55269}"/>
    <cellStyle name="Accent4 2" xfId="52" xr:uid="{480E2B46-FF28-4A7B-96C2-E1881C5CCFBC}"/>
    <cellStyle name="Accent5 2" xfId="53" xr:uid="{A53D8F1B-BDD7-4DFF-A372-DE5EA81E3F1F}"/>
    <cellStyle name="Accent6 2" xfId="54" xr:uid="{6FCE3060-FB42-417D-92D9-E4503165B64E}"/>
    <cellStyle name="Bad 2" xfId="55" xr:uid="{8028FCAE-6138-4440-A892-234F57661DD6}"/>
    <cellStyle name="Calculation 2" xfId="56" xr:uid="{57D75B60-0E67-44EB-9AC9-AEB613176EB2}"/>
    <cellStyle name="Calculation 2 2" xfId="57" xr:uid="{88E6A804-0DC3-4628-BE12-F28B2C02CB13}"/>
    <cellStyle name="Calculation 3" xfId="58" xr:uid="{EADB8E54-7A95-4FCB-AEB1-CA15FDC0D153}"/>
    <cellStyle name="Check Cell 2" xfId="59" xr:uid="{6DA02AED-B323-457E-BD33-1824BF1D0C51}"/>
    <cellStyle name="Comma 10" xfId="253" xr:uid="{9E6870A8-15F3-42A8-B1B8-9826E1F5FC8D}"/>
    <cellStyle name="Comma 11" xfId="60" xr:uid="{D0D73702-BC32-41A6-9F65-D0DB591D161D}"/>
    <cellStyle name="Comma 2" xfId="4" xr:uid="{F4036479-8D11-43A3-955E-098B18A17D3A}"/>
    <cellStyle name="Comma 2 2" xfId="61" xr:uid="{82BBD77C-E4ED-4247-8B33-9D27CB711689}"/>
    <cellStyle name="Comma 2 2 2" xfId="62" xr:uid="{4B16287F-9880-497A-99A0-FC8CCECF11F9}"/>
    <cellStyle name="Comma 2 2_Other financial information" xfId="266" xr:uid="{D47E2C57-2FB0-4DC0-B3DA-2D833613B889}"/>
    <cellStyle name="Comma 2 3" xfId="63" xr:uid="{8B8F5812-8AAE-40B7-8BFC-B6D74A24E3AE}"/>
    <cellStyle name="Comma 2 3 2" xfId="64" xr:uid="{636EFB20-10FA-4EAF-B988-BF419F25E185}"/>
    <cellStyle name="Comma 2 3_BS" xfId="65" xr:uid="{A795650E-37B6-455B-A489-52A3F42F881E}"/>
    <cellStyle name="Comma 2 4" xfId="66" xr:uid="{32825AB6-363B-4CD2-A793-D840D74CB316}"/>
    <cellStyle name="Comma 2 4 2" xfId="67" xr:uid="{22E5DFD6-7762-4110-9049-2853BFF98011}"/>
    <cellStyle name="Comma 2 7" xfId="68" xr:uid="{C11B9321-82AA-4AC2-832D-D569FB4C755A}"/>
    <cellStyle name="Comma 2_Other financial information" xfId="265" xr:uid="{234E30FB-652B-4747-83E0-439A0D8C632D}"/>
    <cellStyle name="Comma 3" xfId="69" xr:uid="{DBC3D8F6-580D-4079-88D4-99061B08E170}"/>
    <cellStyle name="Comma 3 2" xfId="70" xr:uid="{1D958984-4532-4DBC-9064-C96AF0EB20C4}"/>
    <cellStyle name="Comma 3 2 2" xfId="71" xr:uid="{FD783D20-733D-46D6-943D-F5B53FBFB9E3}"/>
    <cellStyle name="Comma 3_Other financial information" xfId="267" xr:uid="{778029B4-8E36-4DA7-B4F0-B24F4FFF5D0F}"/>
    <cellStyle name="Comma 4" xfId="72" xr:uid="{FCCF0A1C-5307-48C0-ADFE-46040688938F}"/>
    <cellStyle name="Comma 5" xfId="73" xr:uid="{E4A5A164-A988-4220-873C-C1A7176127E2}"/>
    <cellStyle name="Comma 6" xfId="74" xr:uid="{2C6782E7-A828-4DBA-A41C-C0037C80EDCB}"/>
    <cellStyle name="Comma 6 2" xfId="75" xr:uid="{913E1E23-8870-488A-9EC0-00C22101470C}"/>
    <cellStyle name="Comma 7" xfId="254" xr:uid="{8EA49103-A6EA-46CD-B096-1BFCD1E0D87D}"/>
    <cellStyle name="Comma 8" xfId="255" xr:uid="{FE1EC4F7-2126-48DA-B106-2F905602CB53}"/>
    <cellStyle name="Comma 9" xfId="256" xr:uid="{5BD76BEC-B342-47BF-AB02-03B01787111A}"/>
    <cellStyle name="Currency 2" xfId="76" xr:uid="{33F7C4FE-596E-4DCC-943E-C1D0F258D6E5}"/>
    <cellStyle name="En decimal" xfId="77" xr:uid="{66421DC4-4ABC-451D-B0EB-B0881E807183}"/>
    <cellStyle name="Explanatory Text 2" xfId="78" xr:uid="{C2EB2DE0-4490-4FA4-A422-F9C9EB53C74A}"/>
    <cellStyle name="EY House" xfId="79" xr:uid="{AED03D17-D4B4-4F74-A56B-31067811310B}"/>
    <cellStyle name="EYInputDate 2 4" xfId="80" xr:uid="{2929E178-44B4-4E6F-81E3-5FAE3465A9F6}"/>
    <cellStyle name="EYInputPercent" xfId="81" xr:uid="{2788E0B3-999E-4BFB-9F1E-99DFB64C79C2}"/>
    <cellStyle name="EYInputValue 2 4" xfId="82" xr:uid="{4F83A810-F48D-45FF-B39A-CF92358E5192}"/>
    <cellStyle name="Forside overskrift 1" xfId="83" xr:uid="{9B6DB22C-ECAA-4F63-81FF-463BE5D46097}"/>
    <cellStyle name="Forside overskrift 2" xfId="84" xr:uid="{29C306FC-9599-4A52-A846-7D17647FC607}"/>
    <cellStyle name="Good 2" xfId="85" xr:uid="{5606DE6A-F1E1-4E70-A755-C6C9E0FED11E}"/>
    <cellStyle name="Heading 1 2" xfId="86" xr:uid="{C411C367-1A6A-4C95-A148-4EB09226995C}"/>
    <cellStyle name="Heading 2 2" xfId="87" xr:uid="{0E9BE96F-F1E0-4048-8E7E-520BFD1CA7B9}"/>
    <cellStyle name="Heading 3 2" xfId="88" xr:uid="{6C770862-E4C7-4A2A-A11E-900A166F8244}"/>
    <cellStyle name="Heading 3 3" xfId="89" xr:uid="{9869DA44-78FC-4002-B1BA-DBE2C4A43C4B}"/>
    <cellStyle name="Heading 4 2" xfId="90" xr:uid="{9705DC43-A941-4267-9CE9-645A5AC2EA50}"/>
    <cellStyle name="Hyperlink 2" xfId="91" xr:uid="{A337C107-D853-4A11-8386-A9A5E6CE27BC}"/>
    <cellStyle name="Hyperlink 2 2" xfId="92" xr:uid="{5A77F464-7FB4-4321-8AF2-D276907A7189}"/>
    <cellStyle name="Input 2" xfId="93" xr:uid="{AAF48443-B37E-40CB-A015-14ED933C6626}"/>
    <cellStyle name="Input 2 2" xfId="94" xr:uid="{C8092ABE-3B75-4526-B2A6-0B371C0456CC}"/>
    <cellStyle name="Kolonne" xfId="95" xr:uid="{A74EB0FB-6344-4E60-9D65-6656CF41207E}"/>
    <cellStyle name="Komma" xfId="257" xr:uid="{BD64260F-7C45-4B84-9EC5-841E77826D8C}"/>
    <cellStyle name="Komma 10" xfId="96" xr:uid="{64DC4B14-C65A-4126-808F-FE0B083AD744}"/>
    <cellStyle name="Komma 10 2" xfId="97" xr:uid="{8FD10B52-50DC-43B9-9EB4-284DA2A21F60}"/>
    <cellStyle name="Komma 16" xfId="98" xr:uid="{5A301835-8AB2-45E4-BF06-EA43453EB865}"/>
    <cellStyle name="Komma 2" xfId="99" xr:uid="{CAAD2BD5-E590-40EE-9594-C28F3E79C926}"/>
    <cellStyle name="Komma 2 2" xfId="100" xr:uid="{58BF00A7-9D9B-4C09-8C76-2A3E1CC4091B}"/>
    <cellStyle name="Komma 2 2 2" xfId="101" xr:uid="{BA1BE79E-95B1-42A9-918F-B60A17015ADB}"/>
    <cellStyle name="Komma 2 3" xfId="102" xr:uid="{A36B97DA-C11E-4048-9D95-F89ED3C63F9D}"/>
    <cellStyle name="Komma 3" xfId="103" xr:uid="{5EF83721-70C0-4280-BB59-7359F0D769F6}"/>
    <cellStyle name="Komma 3 2" xfId="104" xr:uid="{39124E8D-AF7C-464C-8756-AC282CC8BF2D}"/>
    <cellStyle name="Komma 4" xfId="105" xr:uid="{C5140536-0E47-423F-A2AE-68F3D8BD79CB}"/>
    <cellStyle name="Komma 4 2" xfId="106" xr:uid="{F5A60135-5718-4153-A09F-047E2D84B1EF}"/>
    <cellStyle name="Komma 4 6" xfId="107" xr:uid="{EF6A7AE5-5043-4A50-82F3-CB2F1DF0021E}"/>
    <cellStyle name="Komma 5" xfId="108" xr:uid="{C0078D6A-A9E9-4AF6-B933-4A680DB3F617}"/>
    <cellStyle name="Komma 6" xfId="109" xr:uid="{FB82F1FF-FE72-49B3-9C1A-2163D285EF9D}"/>
    <cellStyle name="Komma 6 2" xfId="110" xr:uid="{70331BBB-09AD-4CCA-B6CC-88925C449755}"/>
    <cellStyle name="Komma 7" xfId="111" xr:uid="{8B2F856A-34BF-4A19-8752-6BAC68076707}"/>
    <cellStyle name="Linked Cell 2" xfId="112" xr:uid="{04D17FC9-B890-4F9E-A36B-F0F2EB9840D6}"/>
    <cellStyle name="Merknad 2" xfId="113" xr:uid="{3119808F-FBB1-43CF-BB5F-AD3B8E848FB7}"/>
    <cellStyle name="Merknad 2 2" xfId="114" xr:uid="{DEFCD569-8913-4DBB-904E-2B385D3E13BB}"/>
    <cellStyle name="Neutral 2" xfId="115" xr:uid="{EF04AEB2-039A-4480-87CE-F762D761170D}"/>
    <cellStyle name="Neutral 2 2" xfId="116" xr:uid="{ADA201EC-43EA-48F6-B0C9-26F481A031EB}"/>
    <cellStyle name="Neutral 2_Other financial information" xfId="268" xr:uid="{CC60548B-8732-484F-9D22-FF9524E16D6E}"/>
    <cellStyle name="Normal" xfId="0" builtinId="0"/>
    <cellStyle name="Normal 10" xfId="117" xr:uid="{9B98301C-9964-47A7-B215-B9B913142844}"/>
    <cellStyle name="Normal 10 2" xfId="118" xr:uid="{059E78D3-417A-4D97-ACB7-C7D5D8687597}"/>
    <cellStyle name="Normal 10 8" xfId="119" xr:uid="{6AA57DAA-BBBB-4AA3-A437-69E1C19FC5FE}"/>
    <cellStyle name="Normal 10 8 2" xfId="120" xr:uid="{C5998E91-F4FA-495B-9139-C3F529C40940}"/>
    <cellStyle name="Normal 11" xfId="121" xr:uid="{22AD6E3F-53DC-4C82-BEC5-E2D4B2477D5A}"/>
    <cellStyle name="Normal 11 2" xfId="122" xr:uid="{CC6CAA2F-09C2-40CA-95EC-536443D01D5B}"/>
    <cellStyle name="Normal 12" xfId="123" xr:uid="{8CAC7D6D-52B6-4A48-9D6C-EDF41B39B9C7}"/>
    <cellStyle name="Normal 12 2" xfId="124" xr:uid="{71C8BF7B-B41C-40A4-BB8A-804071768BE3}"/>
    <cellStyle name="Normal 12 2 2" xfId="125" xr:uid="{CE205AD1-7B12-4536-B9E2-8B9AEA25EED1}"/>
    <cellStyle name="Normal 12 3" xfId="126" xr:uid="{920B34B4-F122-4132-9CF7-C339BC0F6950}"/>
    <cellStyle name="Normal 13" xfId="127" xr:uid="{3602E2CE-48D4-41C5-843E-8744447ABB18}"/>
    <cellStyle name="Normal 13 2" xfId="128" xr:uid="{3E619B4C-579E-428F-9662-F660704F18A7}"/>
    <cellStyle name="Normal 13_Other financial information" xfId="269" xr:uid="{6BFD965A-C0C5-49CD-B4ED-75B6DF9EF847}"/>
    <cellStyle name="Normal 14" xfId="129" xr:uid="{E6956DC4-B183-468D-AB7C-38EFACAE7730}"/>
    <cellStyle name="Normal 14 2" xfId="130" xr:uid="{5EA4B580-F977-4FED-BB9F-A765FEB50155}"/>
    <cellStyle name="Normal 15" xfId="131" xr:uid="{68930B00-E208-4BE2-9F35-1BA34E71B974}"/>
    <cellStyle name="Normal 15 2" xfId="132" xr:uid="{85AAF574-FE6A-41A1-8B4E-30A054CC5654}"/>
    <cellStyle name="Normal 16" xfId="133" xr:uid="{D55F8108-BC9F-4650-A88D-77514A83D7E4}"/>
    <cellStyle name="Normal 2" xfId="134" xr:uid="{BAA3BC2C-7C2A-4D15-BE72-1CBE440A7F1D}"/>
    <cellStyle name="Normal 2 2" xfId="135" xr:uid="{ED4E4C17-DC56-4AE1-94A7-C331A43168D3}"/>
    <cellStyle name="Normal 2 2 3" xfId="136" xr:uid="{B7484E7A-EE3A-4A99-9C0B-C5BD2322AD4B}"/>
    <cellStyle name="Normal 2 3" xfId="137" xr:uid="{44C6221B-5AF9-4478-929C-2FF7AE02AC2C}"/>
    <cellStyle name="Normal 2 4" xfId="138" xr:uid="{0889C767-0DE0-4A35-880B-28CCB0012C2C}"/>
    <cellStyle name="Normal 2 4 2" xfId="139" xr:uid="{47B8E127-B69E-47C4-B377-C3578F67381F}"/>
    <cellStyle name="Normal 2 40" xfId="2" xr:uid="{61D2F899-8FAF-448F-8831-4BEB22765028}"/>
    <cellStyle name="Normal 2_20101005 Consolidated financial statements with notes 2010 - GRS_fra Hege 25.11.10" xfId="140" xr:uid="{BDF72762-4773-4616-9DE5-CFD81891B462}"/>
    <cellStyle name="Normal 3" xfId="141" xr:uid="{82DA6EC1-763C-4716-83AB-CA4BC6BF7A42}"/>
    <cellStyle name="Normal 3 2" xfId="142" xr:uid="{1969A917-858E-4C23-AABE-BA0F48228B16}"/>
    <cellStyle name="Normal 3 2 2" xfId="143" xr:uid="{20D0B9A7-B2BF-4AD8-AFCE-4AA62A254A8F}"/>
    <cellStyle name="Normal 3 2_Other financial information" xfId="270" xr:uid="{D0E28F7F-65A9-49CD-957E-AD88EABBE162}"/>
    <cellStyle name="Normal 3 3" xfId="144" xr:uid="{9F358B44-C0C8-438E-91B9-980F7C957C01}"/>
    <cellStyle name="Normal 3_Input Monthly Report 2020" xfId="258" xr:uid="{57DC8F5E-C890-45F0-954F-93BBAC31EEAB}"/>
    <cellStyle name="Normal 32" xfId="145" xr:uid="{90E1B15D-F2BD-4C80-BAF8-67C58D0DB4DC}"/>
    <cellStyle name="Normal 32 2" xfId="146" xr:uid="{2E6ACBBB-887D-4DDE-8863-8EB6275C3E8C}"/>
    <cellStyle name="Normal 4" xfId="147" xr:uid="{BA839A59-F1BE-4D49-B5B3-EBB4CF11EC64}"/>
    <cellStyle name="Normal 5" xfId="148" xr:uid="{2032D6AC-5DC6-4CBD-A723-79F885234E15}"/>
    <cellStyle name="Normal 5 2" xfId="149" xr:uid="{123CF9BC-F1D2-42BA-AF93-2136344E5023}"/>
    <cellStyle name="Normal 56" xfId="150" xr:uid="{E4182465-5AB6-4D0D-BF3F-01C7F8D4BA24}"/>
    <cellStyle name="Normal 56 2" xfId="151" xr:uid="{15CD7278-3579-4610-80BD-1EFEE57889BD}"/>
    <cellStyle name="Normal 58" xfId="152" xr:uid="{CCB29DCB-D003-4D11-A0C0-4F84C5E0F073}"/>
    <cellStyle name="Normal 58 2" xfId="153" xr:uid="{6AD92146-E9F3-4E5C-9015-E39C358FEB31}"/>
    <cellStyle name="Normal 59" xfId="154" xr:uid="{E93DA81F-B450-404D-9369-7FD0E8546FA5}"/>
    <cellStyle name="Normal 59 2" xfId="155" xr:uid="{FC9DD08C-322F-4292-B709-643FCA9881F9}"/>
    <cellStyle name="Normal 6" xfId="156" xr:uid="{B2032C59-8602-4C9E-90B9-4E9E1D89448B}"/>
    <cellStyle name="Normal 6 2" xfId="157" xr:uid="{ABA48E49-ACA4-44BC-A9D4-2FADB1A179AF}"/>
    <cellStyle name="Normal 60" xfId="158" xr:uid="{0D77D344-45B5-4BB1-A81D-A1BB046B622A}"/>
    <cellStyle name="Normal 60 2" xfId="159" xr:uid="{FE4F7044-12E3-4868-8359-90780B17B301}"/>
    <cellStyle name="Normal 61" xfId="160" xr:uid="{1B30B5DD-2F9A-4BB5-8358-6B2BF42D2806}"/>
    <cellStyle name="Normal 61 2" xfId="161" xr:uid="{450BD6FB-03D2-40E2-8A45-5D6197CFF61A}"/>
    <cellStyle name="Normal 62" xfId="162" xr:uid="{B1005C5F-D8E8-4142-A5CA-D2345F7E58C3}"/>
    <cellStyle name="Normal 62 2" xfId="163" xr:uid="{A8AF8E19-7029-4A8A-A77D-6EDD9CD6F5E6}"/>
    <cellStyle name="Normal 64" xfId="164" xr:uid="{450ACFD5-0A39-44FF-BC37-F993D4FE948D}"/>
    <cellStyle name="Normal 64 2" xfId="165" xr:uid="{351AA752-D79D-4A57-8410-9BDBF4B85FDC}"/>
    <cellStyle name="Normal 66" xfId="166" xr:uid="{A44AB050-DF4E-448E-87DC-6C51BCA28E49}"/>
    <cellStyle name="Normal 66 2" xfId="167" xr:uid="{FEAEF6BF-DC22-4A52-9A2D-8A9B2A345751}"/>
    <cellStyle name="Normal 67" xfId="168" xr:uid="{BD1AB80B-248F-4BC9-9A78-D2B95B9E546E}"/>
    <cellStyle name="Normal 67 2" xfId="169" xr:uid="{ADB062EB-35F6-4909-946D-F9C8585814D1}"/>
    <cellStyle name="Normal 7" xfId="170" xr:uid="{E4956A44-4EBF-4229-A56B-5AB6AA26CBD7}"/>
    <cellStyle name="Normal 7 2" xfId="171" xr:uid="{31535559-717B-449B-9D03-99EA6495B89E}"/>
    <cellStyle name="Normal 7 2 2" xfId="172" xr:uid="{1DD44075-AEAF-455F-BDB0-C59B1333B8CA}"/>
    <cellStyle name="Normal 8" xfId="173" xr:uid="{4ED64960-40FB-4C15-8AD2-2D91D00F3148}"/>
    <cellStyle name="Normal 8 2" xfId="174" xr:uid="{0EEF77D7-0DB4-4D6D-94BA-4CBC3F6E2451}"/>
    <cellStyle name="Normal 8 2 2" xfId="175" xr:uid="{42B78CC5-5B16-447D-8013-3B3D7A18AAC0}"/>
    <cellStyle name="Normal 8_Other financial information" xfId="271" xr:uid="{77E3DAFA-719D-4DB7-AA99-C31A281F9693}"/>
    <cellStyle name="Normal 9" xfId="176" xr:uid="{44081F4B-72C0-466B-BF72-0BF77898DD9E}"/>
    <cellStyle name="Normal 9 2" xfId="177" xr:uid="{81B45331-8B10-4D34-B6E0-3DFCFE79F210}"/>
    <cellStyle name="Normal 9 2 2" xfId="178" xr:uid="{C9756EBF-6A51-49EC-8E94-4AC58839C84A}"/>
    <cellStyle name="Note 2" xfId="179" xr:uid="{13EA418B-5219-45D6-A6E4-26211C2821D4}"/>
    <cellStyle name="Note 2 2" xfId="180" xr:uid="{BCECD986-55F9-429E-A7ED-289F4379FE1F}"/>
    <cellStyle name="Note 3" xfId="181" xr:uid="{41A6861B-4FCC-480E-BDCB-DC6007B6D9B9}"/>
    <cellStyle name="num" xfId="182" xr:uid="{43FA3B5B-9E9B-4EC5-8A8B-2705490EE84B}"/>
    <cellStyle name="num {00}" xfId="183" xr:uid="{C1670E9B-89A2-4295-9D84-9EBD927B46C5}"/>
    <cellStyle name="Output 2" xfId="184" xr:uid="{C3CE9F88-2B06-48BC-B078-B7E1936E1856}"/>
    <cellStyle name="Output 2 2" xfId="185" xr:uid="{DC8E4F81-0320-4189-990A-5A19983B8810}"/>
    <cellStyle name="PB Table Heading" xfId="186" xr:uid="{833D2328-A83A-4FA0-BF14-F68AEFF860AF}"/>
    <cellStyle name="PB Table Highlight1" xfId="187" xr:uid="{DA4DA695-9AC0-4F2D-A970-C6317B3CD32E}"/>
    <cellStyle name="PB Table Highlight2" xfId="188" xr:uid="{11631112-2252-4A8E-8867-8FFA7C19F1CD}"/>
    <cellStyle name="PB Table Highlight3" xfId="189" xr:uid="{0699AAF3-7909-4A83-9AD7-8B997137E2AA}"/>
    <cellStyle name="PB Table Standard Row" xfId="190" xr:uid="{B74E1D85-79B9-49EA-98D7-BE66F08CE773}"/>
    <cellStyle name="PB Table Subtotal Row" xfId="191" xr:uid="{D82ECE8D-2511-4D24-BA44-9DE5475D8F8F}"/>
    <cellStyle name="PB Table Total Row" xfId="192" xr:uid="{AA43CDAE-10C0-4771-9064-DC263AADC53F}"/>
    <cellStyle name="Percent 2" xfId="193" xr:uid="{E873BF4E-D906-4FFC-98CF-303AC377D7F9}"/>
    <cellStyle name="Percent 2 2" xfId="194" xr:uid="{FBF0CC25-D214-4E36-883A-6ED2AEE9B825}"/>
    <cellStyle name="Percent 2 3" xfId="195" xr:uid="{B35F9623-C27A-4291-9FE1-3BBD0A65FBDE}"/>
    <cellStyle name="Percent 2 3 2" xfId="196" xr:uid="{D5CD9D56-56B0-446F-BE61-D33847DC15DA}"/>
    <cellStyle name="Percent 3" xfId="197" xr:uid="{72B306C3-5D1A-4960-8388-51445BBE9683}"/>
    <cellStyle name="Percent 3 2" xfId="198" xr:uid="{43B05EF6-B5BE-4466-95D3-CC8081DD7C5A}"/>
    <cellStyle name="Percent 3 2 2" xfId="199" xr:uid="{198336C2-1E71-400C-992B-9F8C574F7C2A}"/>
    <cellStyle name="Percent 4" xfId="200" xr:uid="{B5891893-4F89-4FD2-823D-5251EDB1BF3D}"/>
    <cellStyle name="Procent 0" xfId="201" xr:uid="{CBD2762B-F1AE-43B2-9A71-9357FFE73BD0}"/>
    <cellStyle name="Procent_Growth and Penetration" xfId="202" xr:uid="{3C309BF5-A83E-4AED-A06A-265F37E38203}"/>
    <cellStyle name="Prosent 2" xfId="203" xr:uid="{B8DDC866-94A2-4551-BC9D-65E7A885B3D0}"/>
    <cellStyle name="Prosent 2 2" xfId="204" xr:uid="{2B19DDC8-FA4D-471C-B3AC-A51002098C4B}"/>
    <cellStyle name="Prosent 3" xfId="205" xr:uid="{79E2518A-3521-46CF-B8E2-95B677023AEE}"/>
    <cellStyle name="Prosent 6" xfId="206" xr:uid="{1836B7CE-CE43-4FDB-942D-2D546E7C42E5}"/>
    <cellStyle name="Prosent 6 2" xfId="207" xr:uid="{D4C94DBC-3B78-4286-9E6C-68434D05AB4B}"/>
    <cellStyle name="Rad" xfId="208" xr:uid="{21753744-EBDC-4FE3-A47E-9F186D24CBD8}"/>
    <cellStyle name="SAPBEXaggData" xfId="209" xr:uid="{02E73A15-5914-4BA7-8712-E90FC80D0ACF}"/>
    <cellStyle name="SAPBEXaggData 2" xfId="210" xr:uid="{4CF5B34F-F225-4C48-8EB8-6054B43ED957}"/>
    <cellStyle name="SAPBEXchaText" xfId="211" xr:uid="{A21DC142-0F2A-4CA0-9E18-F97B53EE8643}"/>
    <cellStyle name="SAPBEXchaText 2" xfId="212" xr:uid="{25A1C7DD-5D5C-499E-BD5F-661A784180BA}"/>
    <cellStyle name="SAPBEXchaText 2 2" xfId="213" xr:uid="{924CC2C9-ED23-4855-8B2F-3756BC223317}"/>
    <cellStyle name="SAPBEXchaText 3" xfId="214" xr:uid="{36341404-935D-49D8-A71B-4ECB913BF9E9}"/>
    <cellStyle name="SAPBEXHLevel0" xfId="215" xr:uid="{5F6419E0-8C94-4882-BDE1-A8AE83D7F02E}"/>
    <cellStyle name="SAPBEXHLevel0 2" xfId="216" xr:uid="{963F51F2-F9F8-455B-B7B4-D955C7CEBBB3}"/>
    <cellStyle name="SAPBEXHLevel0 2 2" xfId="217" xr:uid="{EC13947C-3D7A-4472-9134-7B66248E1AA7}"/>
    <cellStyle name="SAPBEXHLevel0 3" xfId="218" xr:uid="{0A89740C-4D04-467E-BE12-E40A44BA197C}"/>
    <cellStyle name="SAPBEXHLevel1" xfId="219" xr:uid="{9C458E89-C171-4023-B295-BB6DCB5BC73F}"/>
    <cellStyle name="SAPBEXHLevel1 2" xfId="220" xr:uid="{5E176B79-F454-404B-9FE8-AD20E77F51FB}"/>
    <cellStyle name="SAPBEXHLevel1 2 2" xfId="221" xr:uid="{57E27A4F-74CC-4207-B051-ECE579BFAE61}"/>
    <cellStyle name="SAPBEXHLevel1 3" xfId="222" xr:uid="{67BF9BDF-F7E5-4CB2-A0FE-8AFB3399AB6C}"/>
    <cellStyle name="SAPBEXHLevel2" xfId="223" xr:uid="{CDFDE79E-E99C-44C0-A7F0-A935396AC835}"/>
    <cellStyle name="SAPBEXHLevel2 2" xfId="224" xr:uid="{E3C94A66-6E68-4E08-B32C-77560D371B4C}"/>
    <cellStyle name="SAPBEXHLevel2 2 2" xfId="225" xr:uid="{747D95DB-5D41-4962-BE72-68C4E015B30F}"/>
    <cellStyle name="SAPBEXHLevel2 3" xfId="226" xr:uid="{AFD342AE-7FE3-4E56-BCC1-5A53342BBA80}"/>
    <cellStyle name="SAPBEXHLevel3" xfId="227" xr:uid="{D99B8D8E-9E3F-49EC-96DA-55B16519AAEC}"/>
    <cellStyle name="SAPBEXHLevel3 2" xfId="228" xr:uid="{3ED4B360-645E-4745-86AB-AE0801F8F534}"/>
    <cellStyle name="SAPBEXHLevel3 2 2" xfId="229" xr:uid="{C7B78442-D9D1-43FF-84F4-784EA3E282C5}"/>
    <cellStyle name="SAPBEXHLevel3 3" xfId="230" xr:uid="{25C82AF6-F8A0-4780-9E52-DBA8D38C14E5}"/>
    <cellStyle name="SAPBEXstdData" xfId="231" xr:uid="{E85F9E98-7853-4441-A27C-FF289FF9D8BB}"/>
    <cellStyle name="SAPBEXstdData 2" xfId="232" xr:uid="{522C486A-766D-4350-8DAB-AFD451A74F61}"/>
    <cellStyle name="SAPBEXstdData 2 2" xfId="233" xr:uid="{7B048BFE-6880-4FB6-90A4-5ABA6B9FEF61}"/>
    <cellStyle name="SAPBEXstdData 3" xfId="234" xr:uid="{1EB5325F-2BCA-46DC-BF8F-8839DCBCBA6C}"/>
    <cellStyle name="SAPBEXstdItem" xfId="235" xr:uid="{2C7B4D54-FEC6-4348-B4AA-CC18AA3BA7B3}"/>
    <cellStyle name="SAPBEXstdItem 2" xfId="236" xr:uid="{4356954E-B1B8-47A3-9E0B-9C3FE8700B36}"/>
    <cellStyle name="SAPBEXstdItem 2 2" xfId="237" xr:uid="{0C974E5B-6BB6-49E0-ADAB-D1043FA09610}"/>
    <cellStyle name="SAPBEXstdItem 3" xfId="238" xr:uid="{587E09B2-8FB2-4E59-8671-BF30E5DABC9D}"/>
    <cellStyle name="Shade" xfId="239" xr:uid="{B5EC2CF9-48F2-402D-85BF-56E2EE60C4FE}"/>
    <cellStyle name="Standard_Model Vorlage ML2new" xfId="240" xr:uid="{AC8669DE-DE94-49C8-A4F8-EBF5D3DCF405}"/>
    <cellStyle name="Tabelltittel" xfId="241" xr:uid="{C20AD0F1-6DEB-423D-B18E-64C7864C5039}"/>
    <cellStyle name="Title 2" xfId="242" xr:uid="{B6735808-0243-49D5-AF81-17CDA93F7CC7}"/>
    <cellStyle name="Title 2 2" xfId="243" xr:uid="{9DBB1971-1F56-4062-AC0E-690AD09285BF}"/>
    <cellStyle name="Title 2_Other financial information" xfId="272" xr:uid="{B1F7D74E-35EE-4540-A711-906F0495004D}"/>
    <cellStyle name="Title 3" xfId="244" xr:uid="{4D01EA52-886E-4365-87ED-1C60C3E4D51C}"/>
    <cellStyle name="Total 2" xfId="245" xr:uid="{9B527B3B-3A0E-4F88-9DA3-136F571C9922}"/>
    <cellStyle name="Total 2 2" xfId="246" xr:uid="{5301142F-A136-43CF-8EC7-2CA7605C2C77}"/>
    <cellStyle name="Tusen BG" xfId="247" xr:uid="{FFD3E309-E7B4-49BF-8FBC-71455309A75D}"/>
    <cellStyle name="Udefinert" xfId="248" xr:uid="{9F0C9E0F-6567-4D75-96CA-D60D4D7477D5}"/>
    <cellStyle name="Valuta 2" xfId="249" xr:uid="{01F7B7CA-418D-4E7F-8429-6B25110A86D2}"/>
    <cellStyle name="Warning Text 2" xfId="250" xr:uid="{28BA1849-804C-4269-AE88-013274FAE242}"/>
    <cellStyle name="Årets farge" xfId="251" xr:uid="{22678331-B6EE-453C-AF85-572FD87F7402}"/>
    <cellStyle name="Årets farge 2" xfId="252" xr:uid="{06085EF4-6B96-43FF-877D-60FE777AD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8B3E-68D5-454F-BF49-9B604867D7EC}">
  <sheetPr>
    <pageSetUpPr fitToPage="1"/>
  </sheetPr>
  <dimension ref="B1:S38"/>
  <sheetViews>
    <sheetView tabSelected="1" workbookViewId="0">
      <selection activeCell="E40" sqref="E40"/>
    </sheetView>
  </sheetViews>
  <sheetFormatPr defaultColWidth="9.28515625" defaultRowHeight="15" outlineLevelRow="1"/>
  <cols>
    <col min="1" max="1" width="3.7109375" style="2" customWidth="1"/>
    <col min="2" max="2" width="42" style="2" customWidth="1"/>
    <col min="3" max="8" width="9.28515625" style="2" customWidth="1"/>
    <col min="9" max="16384" width="9.28515625" style="2"/>
  </cols>
  <sheetData>
    <row r="1" spans="2:19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2:19" ht="22.5">
      <c r="B2" s="1" t="s">
        <v>0</v>
      </c>
    </row>
    <row r="3" spans="2:19" ht="6" customHeight="1"/>
    <row r="4" spans="2:19" ht="15.75" thickBot="1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106</v>
      </c>
      <c r="N4" s="4" t="s">
        <v>108</v>
      </c>
      <c r="O4" s="4" t="s">
        <v>119</v>
      </c>
      <c r="P4" s="4" t="s">
        <v>121</v>
      </c>
      <c r="Q4" s="4" t="s">
        <v>126</v>
      </c>
      <c r="R4" s="4" t="s">
        <v>127</v>
      </c>
      <c r="S4" s="4" t="s">
        <v>130</v>
      </c>
    </row>
    <row r="5" spans="2:19">
      <c r="B5" s="5" t="s">
        <v>12</v>
      </c>
      <c r="C5" s="12">
        <v>748.11540683999988</v>
      </c>
      <c r="D5" s="12">
        <v>1042.3703988099999</v>
      </c>
      <c r="E5" s="12">
        <v>611.55963313000063</v>
      </c>
      <c r="F5" s="12">
        <v>533.58956836999994</v>
      </c>
      <c r="G5" s="12">
        <v>503.65950278999992</v>
      </c>
      <c r="H5" s="12">
        <v>258.99704997999987</v>
      </c>
      <c r="I5" s="12">
        <v>308.43782011778177</v>
      </c>
      <c r="J5" s="12">
        <v>581.21658137221868</v>
      </c>
      <c r="K5" s="12">
        <v>536.17761687999996</v>
      </c>
      <c r="L5" s="12">
        <v>594.46810897</v>
      </c>
      <c r="M5" s="12">
        <v>1016.9331205799999</v>
      </c>
      <c r="N5" s="12">
        <v>1633.0620262600003</v>
      </c>
      <c r="O5" s="12">
        <v>1515.6272669500004</v>
      </c>
      <c r="P5" s="12">
        <v>1253.7041789099997</v>
      </c>
      <c r="Q5" s="12">
        <v>2113.5133510899996</v>
      </c>
      <c r="R5" s="12">
        <v>1515.8094115600009</v>
      </c>
      <c r="S5" s="12">
        <v>2929.4050240700003</v>
      </c>
    </row>
    <row r="6" spans="2:19" hidden="1" outlineLevel="1">
      <c r="B6" s="5" t="s">
        <v>13</v>
      </c>
      <c r="C6" s="12">
        <v>22.097775539999997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</row>
    <row r="7" spans="2:19" collapsed="1">
      <c r="B7" s="5" t="s">
        <v>14</v>
      </c>
      <c r="C7" s="12">
        <v>10.65818895</v>
      </c>
      <c r="D7" s="12">
        <v>9.9652163400000013</v>
      </c>
      <c r="E7" s="12">
        <v>10.409164479999992</v>
      </c>
      <c r="F7" s="12">
        <v>30.800748660000011</v>
      </c>
      <c r="G7" s="12">
        <v>47.110675610000008</v>
      </c>
      <c r="H7" s="12">
        <v>15.586856959999997</v>
      </c>
      <c r="I7" s="12">
        <v>12.647993519999996</v>
      </c>
      <c r="J7" s="12">
        <v>2.5656359700000029</v>
      </c>
      <c r="K7" s="12">
        <v>-12.112784869999999</v>
      </c>
      <c r="L7" s="12">
        <v>12.251663829999995</v>
      </c>
      <c r="M7" s="12">
        <v>9.4630596999999952</v>
      </c>
      <c r="N7" s="12">
        <v>91.630348600000019</v>
      </c>
      <c r="O7" s="12">
        <v>-2.6344207300000053</v>
      </c>
      <c r="P7" s="12">
        <v>78.021382733600035</v>
      </c>
      <c r="Q7" s="12">
        <v>29.944428376399983</v>
      </c>
      <c r="R7" s="12">
        <v>148.64386655000004</v>
      </c>
      <c r="S7" s="12">
        <v>24.701358659999997</v>
      </c>
    </row>
    <row r="8" spans="2:19">
      <c r="B8" s="8" t="s">
        <v>15</v>
      </c>
      <c r="C8" s="17">
        <f>+SUM(C5:C7)</f>
        <v>780.87137132999987</v>
      </c>
      <c r="D8" s="17">
        <f t="shared" ref="D8:K8" si="0">+SUM(D5:D7)</f>
        <v>1052.33561515</v>
      </c>
      <c r="E8" s="17">
        <f t="shared" si="0"/>
        <v>621.96879761000059</v>
      </c>
      <c r="F8" s="17">
        <f t="shared" si="0"/>
        <v>564.39031703000001</v>
      </c>
      <c r="G8" s="17">
        <f t="shared" si="0"/>
        <v>550.77017839999996</v>
      </c>
      <c r="H8" s="17">
        <f t="shared" si="0"/>
        <v>274.58390693999985</v>
      </c>
      <c r="I8" s="17">
        <f t="shared" si="0"/>
        <v>321.08581363778177</v>
      </c>
      <c r="J8" s="17">
        <f t="shared" si="0"/>
        <v>583.7822173422187</v>
      </c>
      <c r="K8" s="17">
        <f t="shared" si="0"/>
        <v>524.06483200999992</v>
      </c>
      <c r="L8" s="17">
        <f t="shared" ref="L8:N8" si="1">+SUM(L5:L7)</f>
        <v>606.71977279999999</v>
      </c>
      <c r="M8" s="17">
        <f t="shared" si="1"/>
        <v>1026.39618028</v>
      </c>
      <c r="N8" s="17">
        <f t="shared" si="1"/>
        <v>1724.6923748600002</v>
      </c>
      <c r="O8" s="17">
        <f t="shared" ref="O8:P8" si="2">+SUM(O5:O7)</f>
        <v>1512.9928462200003</v>
      </c>
      <c r="P8" s="17">
        <f t="shared" si="2"/>
        <v>1331.7255616435996</v>
      </c>
      <c r="Q8" s="17">
        <f t="shared" ref="Q8:R8" si="3">+SUM(Q5:Q7)</f>
        <v>2143.4577794663996</v>
      </c>
      <c r="R8" s="17">
        <f t="shared" si="3"/>
        <v>1664.4532781100008</v>
      </c>
      <c r="S8" s="17">
        <f t="shared" ref="S8" si="4">+SUM(S5:S7)</f>
        <v>2954.1063827300004</v>
      </c>
    </row>
    <row r="9" spans="2:19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2:19">
      <c r="B10" s="5" t="s">
        <v>16</v>
      </c>
      <c r="C10" s="12">
        <v>-160.74951462000001</v>
      </c>
      <c r="D10" s="12">
        <v>-198.79520668000001</v>
      </c>
      <c r="E10" s="12">
        <v>-144.09534919396404</v>
      </c>
      <c r="F10" s="12">
        <v>-205.00872711999995</v>
      </c>
      <c r="G10" s="12">
        <v>-166.86221257999989</v>
      </c>
      <c r="H10" s="12">
        <v>-185.78949887000005</v>
      </c>
      <c r="I10" s="12">
        <v>-153.89522671000026</v>
      </c>
      <c r="J10" s="12">
        <v>-189.33020281000012</v>
      </c>
      <c r="K10" s="12">
        <v>-176.33491204999996</v>
      </c>
      <c r="L10" s="12">
        <v>-212.65330116999991</v>
      </c>
      <c r="M10" s="12">
        <v>-180.67669580000003</v>
      </c>
      <c r="N10" s="12">
        <v>-290.75393025</v>
      </c>
      <c r="O10" s="12">
        <v>-287.29415043999984</v>
      </c>
      <c r="P10" s="12">
        <v>-380.99048723000004</v>
      </c>
      <c r="Q10" s="12">
        <v>-425.46754159000028</v>
      </c>
      <c r="R10" s="12">
        <v>-522.26806940999973</v>
      </c>
      <c r="S10" s="12">
        <v>-517.86812136000003</v>
      </c>
    </row>
    <row r="11" spans="2:19">
      <c r="B11" s="5" t="s">
        <v>17</v>
      </c>
      <c r="C11" s="12">
        <v>-164.58528581186619</v>
      </c>
      <c r="D11" s="12">
        <v>-191.2843061881338</v>
      </c>
      <c r="E11" s="12">
        <v>41.040766000000005</v>
      </c>
      <c r="F11" s="12">
        <v>42.356907999999997</v>
      </c>
      <c r="G11" s="12">
        <v>-33.493698999999999</v>
      </c>
      <c r="H11" s="12">
        <v>155.39904100000001</v>
      </c>
      <c r="I11" s="12">
        <v>-30.994710000000005</v>
      </c>
      <c r="J11" s="12">
        <v>-74.220714000000001</v>
      </c>
      <c r="K11" s="12">
        <v>16.977627000000002</v>
      </c>
      <c r="L11" s="12">
        <v>38.041013</v>
      </c>
      <c r="M11" s="12">
        <v>8.6499219999999912</v>
      </c>
      <c r="N11" s="12">
        <v>-40.581331999999996</v>
      </c>
      <c r="O11" s="12">
        <v>32.593530000000001</v>
      </c>
      <c r="P11" s="12">
        <v>61.062729999999995</v>
      </c>
      <c r="Q11" s="12">
        <v>-18.721344999999999</v>
      </c>
      <c r="R11" s="12">
        <v>221.58793442712741</v>
      </c>
      <c r="S11" s="12">
        <v>-793.34888000000012</v>
      </c>
    </row>
    <row r="12" spans="2:19">
      <c r="B12" s="5" t="s">
        <v>18</v>
      </c>
      <c r="C12" s="12">
        <v>-12.401886339999999</v>
      </c>
      <c r="D12" s="12">
        <v>-33.825052450000001</v>
      </c>
      <c r="E12" s="12">
        <v>-101.58821346141598</v>
      </c>
      <c r="F12" s="12">
        <v>-151.63052665858405</v>
      </c>
      <c r="G12" s="12">
        <v>-27.440460200000004</v>
      </c>
      <c r="H12" s="12">
        <v>-10.451897730000001</v>
      </c>
      <c r="I12" s="12">
        <v>-16.049964859999992</v>
      </c>
      <c r="J12" s="12">
        <v>-43.093532919999987</v>
      </c>
      <c r="K12" s="12">
        <v>-108.73564680000001</v>
      </c>
      <c r="L12" s="12">
        <v>-108.89733328</v>
      </c>
      <c r="M12" s="12">
        <v>-36.677342200000012</v>
      </c>
      <c r="N12" s="12">
        <v>-88.661548489999959</v>
      </c>
      <c r="O12" s="12">
        <v>-92.67557328999996</v>
      </c>
      <c r="P12" s="12">
        <v>-26.009394050000047</v>
      </c>
      <c r="Q12" s="12">
        <v>-18.553088509999974</v>
      </c>
      <c r="R12" s="12">
        <v>-190.2683815499999</v>
      </c>
      <c r="S12" s="12">
        <v>-23.560656459999997</v>
      </c>
    </row>
    <row r="13" spans="2:19">
      <c r="B13" s="5" t="s">
        <v>19</v>
      </c>
      <c r="C13" s="12">
        <v>-180.21037871157185</v>
      </c>
      <c r="D13" s="12">
        <v>-184.17031847224362</v>
      </c>
      <c r="E13" s="12">
        <v>-176.96649307618458</v>
      </c>
      <c r="F13" s="12">
        <v>-162.53564038999983</v>
      </c>
      <c r="G13" s="12">
        <v>-181.62224408999998</v>
      </c>
      <c r="H13" s="12">
        <v>-192.03261328149773</v>
      </c>
      <c r="I13" s="12">
        <v>-146.85449668850219</v>
      </c>
      <c r="J13" s="12">
        <v>-178.89406596000003</v>
      </c>
      <c r="K13" s="12">
        <v>-172.24511744</v>
      </c>
      <c r="L13" s="12">
        <v>-143.86996791000001</v>
      </c>
      <c r="M13" s="12">
        <v>-179.33532928999998</v>
      </c>
      <c r="N13" s="12">
        <v>-176.99994955999998</v>
      </c>
      <c r="O13" s="12">
        <v>-157.78004523999999</v>
      </c>
      <c r="P13" s="12">
        <v>-165.15129492000003</v>
      </c>
      <c r="Q13" s="12">
        <v>-176.18501533999992</v>
      </c>
      <c r="R13" s="12">
        <v>-270.2428191699999</v>
      </c>
      <c r="S13" s="12">
        <v>-327.17440227000003</v>
      </c>
    </row>
    <row r="14" spans="2:19">
      <c r="B14" s="5" t="s">
        <v>20</v>
      </c>
      <c r="C14" s="12">
        <v>-53.648395654242705</v>
      </c>
      <c r="D14" s="12">
        <v>-43.010010510619267</v>
      </c>
      <c r="E14" s="12">
        <v>0</v>
      </c>
      <c r="F14" s="12">
        <v>-8.7359279999999995</v>
      </c>
      <c r="G14" s="12">
        <v>-633.7197289611488</v>
      </c>
      <c r="H14" s="12">
        <v>-297.96882745279885</v>
      </c>
      <c r="I14" s="12">
        <v>-572.18105908351208</v>
      </c>
      <c r="J14" s="12">
        <v>116.8514633854148</v>
      </c>
      <c r="K14" s="12">
        <v>0</v>
      </c>
      <c r="L14" s="12">
        <v>730.396883</v>
      </c>
      <c r="M14" s="12">
        <v>0</v>
      </c>
      <c r="N14" s="12">
        <v>-366.63236146918581</v>
      </c>
      <c r="O14" s="12">
        <v>362.59709018477503</v>
      </c>
      <c r="P14" s="12">
        <v>-1.8477498088032006E-7</v>
      </c>
      <c r="Q14" s="12">
        <v>-609.02986244071712</v>
      </c>
      <c r="R14" s="12">
        <v>-251.1516267896688</v>
      </c>
      <c r="S14" s="12">
        <v>-94.4167617386194</v>
      </c>
    </row>
    <row r="15" spans="2:19">
      <c r="B15" s="5" t="s">
        <v>21</v>
      </c>
      <c r="C15" s="12">
        <v>-30.150786360000041</v>
      </c>
      <c r="D15" s="12">
        <v>-34.70819566999986</v>
      </c>
      <c r="E15" s="12">
        <v>-13.550137999999929</v>
      </c>
      <c r="F15" s="12">
        <v>-24.153290410000075</v>
      </c>
      <c r="G15" s="12">
        <v>-10.826105970000029</v>
      </c>
      <c r="H15" s="12">
        <v>-23.32094959999996</v>
      </c>
      <c r="I15" s="12">
        <v>-4.1950969500000941</v>
      </c>
      <c r="J15" s="12">
        <v>-48.370817570000021</v>
      </c>
      <c r="K15" s="12">
        <v>-16.012779620000032</v>
      </c>
      <c r="L15" s="12">
        <v>-12.038646159999987</v>
      </c>
      <c r="M15" s="12">
        <v>-20.744600369999922</v>
      </c>
      <c r="N15" s="12">
        <v>-46.228236210000198</v>
      </c>
      <c r="O15" s="12">
        <v>-22.580650980000009</v>
      </c>
      <c r="P15" s="12">
        <v>-58.065038710000039</v>
      </c>
      <c r="Q15" s="12">
        <v>-44.86314883999988</v>
      </c>
      <c r="R15" s="12">
        <v>-87.092860760000335</v>
      </c>
      <c r="S15" s="12">
        <v>-27.726321880000008</v>
      </c>
    </row>
    <row r="16" spans="2:19">
      <c r="B16" s="8" t="s">
        <v>22</v>
      </c>
      <c r="C16" s="17">
        <f>+SUM(C10:C15)</f>
        <v>-601.74624749768077</v>
      </c>
      <c r="D16" s="17">
        <f t="shared" ref="D16:K16" si="5">+SUM(D10:D15)</f>
        <v>-685.79308997099656</v>
      </c>
      <c r="E16" s="17">
        <f t="shared" si="5"/>
        <v>-395.15942773156451</v>
      </c>
      <c r="F16" s="17">
        <f t="shared" si="5"/>
        <v>-509.70720457858391</v>
      </c>
      <c r="G16" s="17">
        <f t="shared" si="5"/>
        <v>-1053.9644508011488</v>
      </c>
      <c r="H16" s="17">
        <f t="shared" si="5"/>
        <v>-554.16474593429655</v>
      </c>
      <c r="I16" s="17">
        <f t="shared" si="5"/>
        <v>-924.17055429201469</v>
      </c>
      <c r="J16" s="17">
        <f t="shared" si="5"/>
        <v>-417.05786987458538</v>
      </c>
      <c r="K16" s="17">
        <f t="shared" si="5"/>
        <v>-456.35082891000002</v>
      </c>
      <c r="L16" s="17">
        <f t="shared" ref="L16" si="6">+SUM(L10:L15)</f>
        <v>290.97864748000006</v>
      </c>
      <c r="M16" s="17">
        <f t="shared" ref="M16:S16" si="7">+SUM(M10:M15)</f>
        <v>-408.78404565999995</v>
      </c>
      <c r="N16" s="17">
        <f t="shared" si="7"/>
        <v>-1009.857357979186</v>
      </c>
      <c r="O16" s="17">
        <f t="shared" si="7"/>
        <v>-165.13979976522481</v>
      </c>
      <c r="P16" s="17">
        <f t="shared" si="7"/>
        <v>-569.15348509477519</v>
      </c>
      <c r="Q16" s="17">
        <f t="shared" si="7"/>
        <v>-1292.8200017207171</v>
      </c>
      <c r="R16" s="17">
        <f t="shared" si="7"/>
        <v>-1099.4358232525412</v>
      </c>
      <c r="S16" s="17">
        <f t="shared" si="7"/>
        <v>-1784.0951437086198</v>
      </c>
    </row>
    <row r="17" spans="2:19"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2:19">
      <c r="B18" s="9" t="s">
        <v>23</v>
      </c>
      <c r="C18" s="17">
        <f>+C8+C16</f>
        <v>179.1251238323191</v>
      </c>
      <c r="D18" s="17">
        <f t="shared" ref="D18:K18" si="8">+D8+D16</f>
        <v>366.54252517900341</v>
      </c>
      <c r="E18" s="17">
        <f t="shared" si="8"/>
        <v>226.80936987843609</v>
      </c>
      <c r="F18" s="17">
        <f t="shared" si="8"/>
        <v>54.683112451416093</v>
      </c>
      <c r="G18" s="17">
        <f t="shared" si="8"/>
        <v>-503.19427240114885</v>
      </c>
      <c r="H18" s="17">
        <f t="shared" si="8"/>
        <v>-279.5808389942967</v>
      </c>
      <c r="I18" s="17">
        <f t="shared" si="8"/>
        <v>-603.08474065423297</v>
      </c>
      <c r="J18" s="17">
        <f t="shared" si="8"/>
        <v>166.72434746763332</v>
      </c>
      <c r="K18" s="17">
        <f t="shared" si="8"/>
        <v>67.7140030999999</v>
      </c>
      <c r="L18" s="17">
        <f t="shared" ref="L18:M18" si="9">+L8+L16</f>
        <v>897.69842028000005</v>
      </c>
      <c r="M18" s="17">
        <f t="shared" si="9"/>
        <v>617.61213462000001</v>
      </c>
      <c r="N18" s="17">
        <f t="shared" ref="N18:O18" si="10">+N8+N16</f>
        <v>714.83501688081424</v>
      </c>
      <c r="O18" s="17">
        <f t="shared" si="10"/>
        <v>1347.8530464547755</v>
      </c>
      <c r="P18" s="17">
        <f t="shared" ref="P18:Q18" si="11">+P8+P16</f>
        <v>762.57207654882438</v>
      </c>
      <c r="Q18" s="17">
        <f t="shared" si="11"/>
        <v>850.63777774568257</v>
      </c>
      <c r="R18" s="17">
        <f t="shared" ref="R18:S18" si="12">+R8+R16</f>
        <v>565.0174548574596</v>
      </c>
      <c r="S18" s="17">
        <f t="shared" si="12"/>
        <v>1170.0112390213806</v>
      </c>
    </row>
    <row r="19" spans="2:19">
      <c r="B19" s="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2:19">
      <c r="B20" s="5" t="s">
        <v>24</v>
      </c>
      <c r="C20" s="12">
        <v>25.04691532</v>
      </c>
      <c r="D20" s="12">
        <v>25.268500970000002</v>
      </c>
      <c r="E20" s="12">
        <v>25.079953670000009</v>
      </c>
      <c r="F20" s="12">
        <v>28.497309439999984</v>
      </c>
      <c r="G20" s="12">
        <v>37.098235100000004</v>
      </c>
      <c r="H20" s="12">
        <v>19.619999920000001</v>
      </c>
      <c r="I20" s="12">
        <v>26.199702000000006</v>
      </c>
      <c r="J20" s="12">
        <v>22.641466069999982</v>
      </c>
      <c r="K20" s="12">
        <v>19.69376561</v>
      </c>
      <c r="L20" s="12">
        <v>19.690887</v>
      </c>
      <c r="M20" s="12">
        <v>19.751228999999999</v>
      </c>
      <c r="N20" s="12">
        <v>20.748032800000001</v>
      </c>
      <c r="O20" s="12">
        <v>21.872097529999998</v>
      </c>
      <c r="P20" s="12">
        <v>26.423084020000001</v>
      </c>
      <c r="Q20" s="12">
        <v>30.83852328</v>
      </c>
      <c r="R20" s="12">
        <v>46.907637870000009</v>
      </c>
      <c r="S20" s="12">
        <v>52.065376449999995</v>
      </c>
    </row>
    <row r="21" spans="2:19">
      <c r="B21" s="5" t="s">
        <v>25</v>
      </c>
      <c r="C21" s="12">
        <v>-89.837693849999994</v>
      </c>
      <c r="D21" s="12">
        <v>-94.292883930000031</v>
      </c>
      <c r="E21" s="12">
        <v>-96.061522340000053</v>
      </c>
      <c r="F21" s="12">
        <v>-164.68784594951563</v>
      </c>
      <c r="G21" s="12">
        <v>-77.807324985096017</v>
      </c>
      <c r="H21" s="12">
        <v>-104.11453154490404</v>
      </c>
      <c r="I21" s="12">
        <v>-39.084856409999922</v>
      </c>
      <c r="J21" s="12">
        <v>-47.900608150000075</v>
      </c>
      <c r="K21" s="12">
        <v>-34.878377319999991</v>
      </c>
      <c r="L21" s="12">
        <v>-41.707011590000015</v>
      </c>
      <c r="M21" s="12">
        <v>-43.348080459999984</v>
      </c>
      <c r="N21" s="12">
        <v>-77.067317759999995</v>
      </c>
      <c r="O21" s="12">
        <v>-82.715209600000023</v>
      </c>
      <c r="P21" s="12">
        <v>-80.33212195999991</v>
      </c>
      <c r="Q21" s="12">
        <v>-102.63556162000008</v>
      </c>
      <c r="R21" s="12">
        <v>-68.372508260000032</v>
      </c>
      <c r="S21" s="12">
        <v>-71.645891900000009</v>
      </c>
    </row>
    <row r="22" spans="2:19">
      <c r="B22" s="5" t="s">
        <v>26</v>
      </c>
      <c r="C22" s="12">
        <v>27.84700295</v>
      </c>
      <c r="D22" s="12">
        <v>13.166276180000001</v>
      </c>
      <c r="E22" s="12">
        <v>-154.36833304000004</v>
      </c>
      <c r="F22" s="12">
        <v>46.578519059999991</v>
      </c>
      <c r="G22" s="12">
        <v>-382.36437202999997</v>
      </c>
      <c r="H22" s="12">
        <v>176.93550923999999</v>
      </c>
      <c r="I22" s="12">
        <v>88.769249099999968</v>
      </c>
      <c r="J22" s="12">
        <v>268.40319603000006</v>
      </c>
      <c r="K22" s="12">
        <v>10.412103369999999</v>
      </c>
      <c r="L22" s="12">
        <v>-12.479763299999993</v>
      </c>
      <c r="M22" s="12">
        <v>-67.753548750000022</v>
      </c>
      <c r="N22" s="12">
        <v>-4.9394029399999857</v>
      </c>
      <c r="O22" s="12">
        <v>3.4819038423783352E-2</v>
      </c>
      <c r="P22" s="12">
        <v>-177.04699305842382</v>
      </c>
      <c r="Q22" s="12">
        <v>-41.213214969999974</v>
      </c>
      <c r="R22" s="12">
        <v>115.12443138000008</v>
      </c>
      <c r="S22" s="12">
        <v>-29.817546970000006</v>
      </c>
    </row>
    <row r="23" spans="2:19">
      <c r="B23" s="8" t="s">
        <v>27</v>
      </c>
      <c r="C23" s="17">
        <f>+SUM(C20:C22)</f>
        <v>-36.943775579999993</v>
      </c>
      <c r="D23" s="17">
        <f t="shared" ref="D23:K23" si="13">+SUM(D20:D22)</f>
        <v>-55.858106780000028</v>
      </c>
      <c r="E23" s="17">
        <f t="shared" si="13"/>
        <v>-225.3499017100001</v>
      </c>
      <c r="F23" s="17">
        <f t="shared" si="13"/>
        <v>-89.612017449515662</v>
      </c>
      <c r="G23" s="17">
        <f t="shared" si="13"/>
        <v>-423.073461915096</v>
      </c>
      <c r="H23" s="17">
        <f t="shared" si="13"/>
        <v>92.440977615095946</v>
      </c>
      <c r="I23" s="17">
        <f t="shared" si="13"/>
        <v>75.884094690000055</v>
      </c>
      <c r="J23" s="17">
        <f t="shared" si="13"/>
        <v>243.14405394999997</v>
      </c>
      <c r="K23" s="17">
        <f t="shared" si="13"/>
        <v>-4.7725083399999928</v>
      </c>
      <c r="L23" s="17">
        <f t="shared" ref="L23:M23" si="14">+SUM(L20:L22)</f>
        <v>-34.495887890000006</v>
      </c>
      <c r="M23" s="17">
        <f t="shared" si="14"/>
        <v>-91.350400210000004</v>
      </c>
      <c r="N23" s="17">
        <f t="shared" ref="N23:O23" si="15">+SUM(N20:N22)</f>
        <v>-61.258687899999977</v>
      </c>
      <c r="O23" s="17">
        <f t="shared" si="15"/>
        <v>-60.808293031576241</v>
      </c>
      <c r="P23" s="17">
        <f t="shared" ref="P23:Q23" si="16">+SUM(P20:P22)</f>
        <v>-230.95603099842373</v>
      </c>
      <c r="Q23" s="17">
        <f t="shared" si="16"/>
        <v>-113.01025331000005</v>
      </c>
      <c r="R23" s="17">
        <f t="shared" ref="R23:S23" si="17">+SUM(R20:R22)</f>
        <v>93.659560990000045</v>
      </c>
      <c r="S23" s="17">
        <f t="shared" si="17"/>
        <v>-49.398062420000016</v>
      </c>
    </row>
    <row r="24" spans="2:19"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2:19">
      <c r="B25" s="6" t="s">
        <v>28</v>
      </c>
      <c r="C25" s="17">
        <f>+C18+C23</f>
        <v>142.18134825231911</v>
      </c>
      <c r="D25" s="17">
        <f t="shared" ref="D25:K25" si="18">+D18+D23</f>
        <v>310.68441839900339</v>
      </c>
      <c r="E25" s="17">
        <f t="shared" si="18"/>
        <v>1.4594681684359898</v>
      </c>
      <c r="F25" s="17">
        <f t="shared" si="18"/>
        <v>-34.928904998099569</v>
      </c>
      <c r="G25" s="17">
        <f t="shared" si="18"/>
        <v>-926.26773431624486</v>
      </c>
      <c r="H25" s="17">
        <f t="shared" si="18"/>
        <v>-187.13986137920074</v>
      </c>
      <c r="I25" s="17">
        <f t="shared" si="18"/>
        <v>-527.20064596423288</v>
      </c>
      <c r="J25" s="17">
        <f t="shared" si="18"/>
        <v>409.86840141763332</v>
      </c>
      <c r="K25" s="17">
        <f t="shared" si="18"/>
        <v>62.941494759999905</v>
      </c>
      <c r="L25" s="17">
        <f t="shared" ref="L25:M25" si="19">+L18+L23</f>
        <v>863.20253238999999</v>
      </c>
      <c r="M25" s="17">
        <f t="shared" si="19"/>
        <v>526.26173441000003</v>
      </c>
      <c r="N25" s="17">
        <f t="shared" ref="N25:O25" si="20">+N18+N23</f>
        <v>653.57632898081431</v>
      </c>
      <c r="O25" s="17">
        <f t="shared" si="20"/>
        <v>1287.0447534231992</v>
      </c>
      <c r="P25" s="17">
        <f t="shared" ref="P25:Q25" si="21">+P18+P23</f>
        <v>531.61604555040071</v>
      </c>
      <c r="Q25" s="17">
        <f t="shared" si="21"/>
        <v>737.62752443568252</v>
      </c>
      <c r="R25" s="17">
        <f t="shared" ref="R25:S25" si="22">+R18+R23</f>
        <v>658.67701584745964</v>
      </c>
      <c r="S25" s="17">
        <f t="shared" si="22"/>
        <v>1120.6131766013805</v>
      </c>
    </row>
    <row r="26" spans="2:19"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2:19">
      <c r="B27" s="10" t="s">
        <v>29</v>
      </c>
      <c r="C27" s="12">
        <v>-151.45617856297065</v>
      </c>
      <c r="D27" s="12">
        <v>-293.12069834063033</v>
      </c>
      <c r="E27" s="12">
        <v>-78.587467372499177</v>
      </c>
      <c r="F27" s="12">
        <v>32.637264533074337</v>
      </c>
      <c r="G27" s="12">
        <v>141.53740817057871</v>
      </c>
      <c r="H27" s="12">
        <v>205.4659161537644</v>
      </c>
      <c r="I27" s="12">
        <v>508.41479657648853</v>
      </c>
      <c r="J27" s="12">
        <v>-227.4044611851856</v>
      </c>
      <c r="K27" s="12">
        <v>-40.30282382544565</v>
      </c>
      <c r="L27" s="12">
        <v>-662.73455056782825</v>
      </c>
      <c r="M27" s="12">
        <v>-429.21390225939592</v>
      </c>
      <c r="N27" s="12">
        <v>-370.42203254740105</v>
      </c>
      <c r="O27" s="12">
        <v>-1073.7921838186223</v>
      </c>
      <c r="P27" s="12">
        <v>-503.83580703729228</v>
      </c>
      <c r="Q27" s="12">
        <v>-633.17025416566389</v>
      </c>
      <c r="R27" s="12">
        <v>-334.55899922870566</v>
      </c>
      <c r="S27" s="12">
        <v>-894.48271832741534</v>
      </c>
    </row>
    <row r="28" spans="2:19">
      <c r="B28" s="6" t="s">
        <v>30</v>
      </c>
      <c r="C28" s="17">
        <f>+C25+C27</f>
        <v>-9.274830310651538</v>
      </c>
      <c r="D28" s="17">
        <f t="shared" ref="D28:K28" si="23">+D25+D27</f>
        <v>17.563720058373065</v>
      </c>
      <c r="E28" s="17">
        <f t="shared" si="23"/>
        <v>-77.127999204063187</v>
      </c>
      <c r="F28" s="17">
        <f t="shared" si="23"/>
        <v>-2.2916404650252318</v>
      </c>
      <c r="G28" s="17">
        <f t="shared" si="23"/>
        <v>-784.73032614566614</v>
      </c>
      <c r="H28" s="17">
        <f t="shared" si="23"/>
        <v>18.326054774563659</v>
      </c>
      <c r="I28" s="17">
        <f t="shared" si="23"/>
        <v>-18.785849387744349</v>
      </c>
      <c r="J28" s="17">
        <f t="shared" si="23"/>
        <v>182.46394023244773</v>
      </c>
      <c r="K28" s="17">
        <f t="shared" si="23"/>
        <v>22.638670934554256</v>
      </c>
      <c r="L28" s="17">
        <f t="shared" ref="L28:N28" si="24">+L25+L27</f>
        <v>200.46798182217174</v>
      </c>
      <c r="M28" s="17">
        <f t="shared" si="24"/>
        <v>97.047832150604108</v>
      </c>
      <c r="N28" s="17">
        <f t="shared" si="24"/>
        <v>283.15429643341326</v>
      </c>
      <c r="O28" s="17">
        <f t="shared" ref="O28:P28" si="25">+O25+O27</f>
        <v>213.25256960457682</v>
      </c>
      <c r="P28" s="17">
        <f t="shared" si="25"/>
        <v>27.780238513108429</v>
      </c>
      <c r="Q28" s="17">
        <f t="shared" ref="Q28:R28" si="26">+Q25+Q27</f>
        <v>104.45727027001863</v>
      </c>
      <c r="R28" s="17">
        <f t="shared" si="26"/>
        <v>324.11801661875398</v>
      </c>
      <c r="S28" s="17">
        <f t="shared" ref="S28" si="27">+S25+S27</f>
        <v>226.13045827396513</v>
      </c>
    </row>
    <row r="29" spans="2:19">
      <c r="B29" s="5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2:19">
      <c r="B30" s="11" t="s">
        <v>31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2:19">
      <c r="B31" s="5" t="s">
        <v>32</v>
      </c>
      <c r="C31" s="12">
        <v>0</v>
      </c>
      <c r="D31" s="12">
        <v>0</v>
      </c>
      <c r="E31" s="12">
        <v>0</v>
      </c>
      <c r="F31" s="23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</row>
    <row r="32" spans="2:19">
      <c r="B32" s="6" t="s">
        <v>33</v>
      </c>
      <c r="C32" s="17">
        <f>+SUM(C31)</f>
        <v>0</v>
      </c>
      <c r="D32" s="17">
        <f t="shared" ref="D32:K32" si="28">+SUM(D31)</f>
        <v>0</v>
      </c>
      <c r="E32" s="17">
        <f t="shared" si="28"/>
        <v>0</v>
      </c>
      <c r="F32" s="17">
        <f t="shared" si="28"/>
        <v>0</v>
      </c>
      <c r="G32" s="17">
        <f t="shared" si="28"/>
        <v>0</v>
      </c>
      <c r="H32" s="17">
        <f t="shared" si="28"/>
        <v>0</v>
      </c>
      <c r="I32" s="17">
        <f t="shared" si="28"/>
        <v>0</v>
      </c>
      <c r="J32" s="17">
        <f t="shared" si="28"/>
        <v>0</v>
      </c>
      <c r="K32" s="17">
        <f t="shared" si="28"/>
        <v>0</v>
      </c>
      <c r="L32" s="17">
        <f t="shared" ref="L32:O32" si="29">+SUM(L31)</f>
        <v>0</v>
      </c>
      <c r="M32" s="17">
        <f t="shared" si="29"/>
        <v>0</v>
      </c>
      <c r="N32" s="17">
        <f t="shared" si="29"/>
        <v>0</v>
      </c>
      <c r="O32" s="17">
        <f t="shared" si="29"/>
        <v>0</v>
      </c>
      <c r="P32" s="17">
        <f t="shared" ref="P32:Q32" si="30">+SUM(P31)</f>
        <v>0</v>
      </c>
      <c r="Q32" s="17">
        <f t="shared" si="30"/>
        <v>0</v>
      </c>
      <c r="R32" s="17">
        <f t="shared" ref="R32:S32" si="31">+SUM(R31)</f>
        <v>0</v>
      </c>
      <c r="S32" s="17">
        <f t="shared" si="31"/>
        <v>0</v>
      </c>
    </row>
    <row r="33" spans="2:19"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2:19">
      <c r="B34" s="6" t="s">
        <v>34</v>
      </c>
      <c r="C34" s="17">
        <f>+C28+C32</f>
        <v>-9.274830310651538</v>
      </c>
      <c r="D34" s="17">
        <f t="shared" ref="D34:K34" si="32">+D28+D32</f>
        <v>17.563720058373065</v>
      </c>
      <c r="E34" s="17">
        <f t="shared" si="32"/>
        <v>-77.127999204063187</v>
      </c>
      <c r="F34" s="17">
        <f t="shared" si="32"/>
        <v>-2.2916404650252318</v>
      </c>
      <c r="G34" s="17">
        <f t="shared" si="32"/>
        <v>-784.73032614566614</v>
      </c>
      <c r="H34" s="17">
        <f t="shared" si="32"/>
        <v>18.326054774563659</v>
      </c>
      <c r="I34" s="17">
        <f t="shared" si="32"/>
        <v>-18.785849387744349</v>
      </c>
      <c r="J34" s="17">
        <f t="shared" si="32"/>
        <v>182.46394023244773</v>
      </c>
      <c r="K34" s="17">
        <f t="shared" si="32"/>
        <v>22.638670934554256</v>
      </c>
      <c r="L34" s="17">
        <f t="shared" ref="L34:M34" si="33">+L28+L32</f>
        <v>200.46798182217174</v>
      </c>
      <c r="M34" s="17">
        <f t="shared" si="33"/>
        <v>97.047832150604108</v>
      </c>
      <c r="N34" s="17">
        <f t="shared" ref="N34:O34" si="34">+N28+N32</f>
        <v>283.15429643341326</v>
      </c>
      <c r="O34" s="17">
        <f t="shared" si="34"/>
        <v>213.25256960457682</v>
      </c>
      <c r="P34" s="17">
        <f t="shared" ref="P34:Q34" si="35">+P28+P32</f>
        <v>27.780238513108429</v>
      </c>
      <c r="Q34" s="17">
        <f t="shared" si="35"/>
        <v>104.45727027001863</v>
      </c>
      <c r="R34" s="17">
        <f t="shared" ref="R34:S34" si="36">+R28+R32</f>
        <v>324.11801661875398</v>
      </c>
      <c r="S34" s="17">
        <f t="shared" si="36"/>
        <v>226.13045827396513</v>
      </c>
    </row>
    <row r="35" spans="2:19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>
      <c r="B36" s="6" t="s">
        <v>35</v>
      </c>
      <c r="C36" s="17">
        <f>+C8+C10+C11+C12+C15</f>
        <v>412.98389819813366</v>
      </c>
      <c r="D36" s="17">
        <f t="shared" ref="D36:K36" si="37">+D8+D10+D11+D12+D15</f>
        <v>593.72285416186628</v>
      </c>
      <c r="E36" s="17">
        <f t="shared" si="37"/>
        <v>403.77586295462061</v>
      </c>
      <c r="F36" s="17">
        <f t="shared" si="37"/>
        <v>225.95468084141592</v>
      </c>
      <c r="G36" s="17">
        <f t="shared" si="37"/>
        <v>312.14770065000005</v>
      </c>
      <c r="H36" s="17">
        <f t="shared" si="37"/>
        <v>210.42060173999985</v>
      </c>
      <c r="I36" s="17">
        <f t="shared" si="37"/>
        <v>115.95081511778143</v>
      </c>
      <c r="J36" s="17">
        <f t="shared" si="37"/>
        <v>228.76695004221861</v>
      </c>
      <c r="K36" s="17">
        <f t="shared" si="37"/>
        <v>239.9591205399999</v>
      </c>
      <c r="L36" s="17">
        <f t="shared" ref="L36:M36" si="38">+L8+L10+L11+L12+L15</f>
        <v>311.17150519000012</v>
      </c>
      <c r="M36" s="17">
        <f t="shared" si="38"/>
        <v>796.9474639099999</v>
      </c>
      <c r="N36" s="17">
        <f t="shared" ref="N36:O36" si="39">+N8+N10+N11+N12+N15</f>
        <v>1258.4673279100002</v>
      </c>
      <c r="O36" s="17">
        <f t="shared" si="39"/>
        <v>1143.0360015100007</v>
      </c>
      <c r="P36" s="17">
        <f t="shared" ref="P36:Q36" si="40">+P8+P10+P11+P12+P15</f>
        <v>927.72337165359932</v>
      </c>
      <c r="Q36" s="17">
        <f t="shared" si="40"/>
        <v>1635.8526555263995</v>
      </c>
      <c r="R36" s="17">
        <f t="shared" ref="R36:S36" si="41">+R8+R10+R11+R12+R15</f>
        <v>1086.4119008171283</v>
      </c>
      <c r="S36" s="17">
        <f t="shared" si="41"/>
        <v>1591.60240303</v>
      </c>
    </row>
    <row r="37" spans="2:19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2:19">
      <c r="B38" s="5" t="s">
        <v>36</v>
      </c>
    </row>
  </sheetData>
  <phoneticPr fontId="5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E9B-F615-440A-AC51-53BF08189065}">
  <sheetPr>
    <pageSetUpPr fitToPage="1"/>
  </sheetPr>
  <dimension ref="B2:T63"/>
  <sheetViews>
    <sheetView zoomScaleNormal="100" workbookViewId="0">
      <selection activeCell="U29" sqref="U29"/>
    </sheetView>
  </sheetViews>
  <sheetFormatPr defaultColWidth="9.28515625" defaultRowHeight="15"/>
  <cols>
    <col min="1" max="1" width="3.7109375" style="2" customWidth="1"/>
    <col min="2" max="2" width="33.28515625" style="2" customWidth="1"/>
    <col min="3" max="20" width="10.28515625" style="2" bestFit="1" customWidth="1"/>
    <col min="21" max="16384" width="9.28515625" style="2"/>
  </cols>
  <sheetData>
    <row r="2" spans="2:20" ht="22.5">
      <c r="B2" s="1" t="s">
        <v>37</v>
      </c>
    </row>
    <row r="3" spans="2:20" ht="6" customHeight="1"/>
    <row r="4" spans="2:20" ht="15.75" thickBot="1">
      <c r="B4" s="3" t="s">
        <v>1</v>
      </c>
      <c r="C4" s="20" t="s">
        <v>38</v>
      </c>
      <c r="D4" s="20" t="s">
        <v>39</v>
      </c>
      <c r="E4" s="13">
        <v>43646</v>
      </c>
      <c r="F4" s="13">
        <v>43738</v>
      </c>
      <c r="G4" s="13">
        <v>43830</v>
      </c>
      <c r="H4" s="13">
        <v>43921</v>
      </c>
      <c r="I4" s="13">
        <v>44012</v>
      </c>
      <c r="J4" s="13">
        <v>44104</v>
      </c>
      <c r="K4" s="13">
        <v>44196</v>
      </c>
      <c r="L4" s="13">
        <v>44286</v>
      </c>
      <c r="M4" s="13">
        <v>44377</v>
      </c>
      <c r="N4" s="13">
        <v>44469</v>
      </c>
      <c r="O4" s="13">
        <v>44561</v>
      </c>
      <c r="P4" s="13">
        <v>44651</v>
      </c>
      <c r="Q4" s="13">
        <v>44742</v>
      </c>
      <c r="R4" s="13">
        <v>44834</v>
      </c>
      <c r="S4" s="13">
        <v>44926</v>
      </c>
      <c r="T4" s="13">
        <v>45016</v>
      </c>
    </row>
    <row r="5" spans="2:20">
      <c r="B5" s="7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2:20">
      <c r="B6" s="5" t="s">
        <v>41</v>
      </c>
      <c r="C6" s="12">
        <v>1530.9620511422206</v>
      </c>
      <c r="D6" s="12">
        <v>1472.7214246701119</v>
      </c>
      <c r="E6" s="12">
        <v>1429.7114141194925</v>
      </c>
      <c r="F6" s="12">
        <v>1429.7114137800002</v>
      </c>
      <c r="G6" s="12">
        <v>1425.56771678</v>
      </c>
      <c r="H6" s="12">
        <v>826.90789640238722</v>
      </c>
      <c r="I6" s="12">
        <v>772.48665831716414</v>
      </c>
      <c r="J6" s="12">
        <v>768.94644753040927</v>
      </c>
      <c r="K6" s="12">
        <v>768.94644778000009</v>
      </c>
      <c r="L6" s="12">
        <v>768.94644778000009</v>
      </c>
      <c r="M6" s="12">
        <v>768.94644778000009</v>
      </c>
      <c r="N6" s="12">
        <v>768.94644778000009</v>
      </c>
      <c r="O6" s="12">
        <v>768.94644778000009</v>
      </c>
      <c r="P6" s="12">
        <v>804.65695143216385</v>
      </c>
      <c r="Q6" s="12">
        <v>801.01126178000027</v>
      </c>
      <c r="R6" s="12">
        <v>801.01126178000027</v>
      </c>
      <c r="S6" s="12">
        <v>1296.5909847800001</v>
      </c>
      <c r="T6" s="12">
        <v>1292.2057467800003</v>
      </c>
    </row>
    <row r="7" spans="2:20">
      <c r="B7" s="5" t="s">
        <v>42</v>
      </c>
      <c r="C7" s="12">
        <v>6.3244804400000003</v>
      </c>
      <c r="D7" s="12">
        <v>9.3195408299999993</v>
      </c>
      <c r="E7" s="12">
        <v>11.389376400000002</v>
      </c>
      <c r="F7" s="12">
        <v>24.807346498584</v>
      </c>
      <c r="G7" s="12">
        <v>15.926964850000001</v>
      </c>
      <c r="H7" s="12">
        <v>17.653411980000001</v>
      </c>
      <c r="I7" s="12">
        <v>20.845489140000002</v>
      </c>
      <c r="J7" s="12">
        <v>22.150045740000003</v>
      </c>
      <c r="K7" s="12">
        <v>38.349147470000005</v>
      </c>
      <c r="L7" s="12">
        <v>34.186999479999997</v>
      </c>
      <c r="M7" s="12">
        <v>22.036521130000001</v>
      </c>
      <c r="N7" s="12">
        <v>19.793843929999998</v>
      </c>
      <c r="O7" s="12">
        <v>10.758695209999999</v>
      </c>
      <c r="P7" s="12">
        <v>52.105400959999997</v>
      </c>
      <c r="Q7" s="12">
        <v>78.653636510000013</v>
      </c>
      <c r="R7" s="12">
        <v>80.495658969999994</v>
      </c>
      <c r="S7" s="12">
        <v>184.31739569999996</v>
      </c>
      <c r="T7" s="12">
        <v>192.30429181</v>
      </c>
    </row>
    <row r="8" spans="2:20">
      <c r="B8" s="5" t="s">
        <v>43</v>
      </c>
      <c r="C8" s="12">
        <v>3777.1295519363339</v>
      </c>
      <c r="D8" s="12">
        <v>3767.0803702513617</v>
      </c>
      <c r="E8" s="12">
        <v>3804.9286146491186</v>
      </c>
      <c r="F8" s="12">
        <v>3837.6591087800002</v>
      </c>
      <c r="G8" s="12">
        <v>3885.8890284099998</v>
      </c>
      <c r="H8" s="12">
        <v>4038.3609778213677</v>
      </c>
      <c r="I8" s="12">
        <v>3858.8442178473897</v>
      </c>
      <c r="J8" s="12">
        <v>3508.7021268521312</v>
      </c>
      <c r="K8" s="12">
        <v>3757.5464606096466</v>
      </c>
      <c r="L8" s="12">
        <v>3807.2639485699997</v>
      </c>
      <c r="M8" s="12">
        <v>4558.3982347500005</v>
      </c>
      <c r="N8" s="12">
        <v>4585.2874232600007</v>
      </c>
      <c r="O8" s="12">
        <v>4684.7524567008122</v>
      </c>
      <c r="P8" s="12">
        <v>5190.8990142552784</v>
      </c>
      <c r="Q8" s="12">
        <v>5129.0402096069392</v>
      </c>
      <c r="R8" s="12">
        <v>4717.6824633792821</v>
      </c>
      <c r="S8" s="12">
        <v>6556.3139981609365</v>
      </c>
      <c r="T8" s="12">
        <v>6496.2424060313797</v>
      </c>
    </row>
    <row r="9" spans="2:20">
      <c r="B9" s="5" t="s">
        <v>44</v>
      </c>
      <c r="C9" s="12">
        <v>92.500524999999996</v>
      </c>
      <c r="D9" s="12">
        <v>91.344268</v>
      </c>
      <c r="E9" s="12">
        <v>90.188011000000003</v>
      </c>
      <c r="F9" s="12">
        <v>89.031754449999994</v>
      </c>
      <c r="G9" s="12">
        <v>87.875497899999985</v>
      </c>
      <c r="H9" s="12">
        <v>86.71924134999999</v>
      </c>
      <c r="I9" s="12">
        <v>85.562984799999995</v>
      </c>
      <c r="J9" s="12">
        <v>84.40672825</v>
      </c>
      <c r="K9" s="12">
        <v>83.250471699999991</v>
      </c>
      <c r="L9" s="12">
        <v>82.094215149999982</v>
      </c>
      <c r="M9" s="12">
        <v>80.937958600000002</v>
      </c>
      <c r="N9" s="12">
        <v>79.781702049999993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</row>
    <row r="10" spans="2:20">
      <c r="B10" s="5" t="s">
        <v>45</v>
      </c>
      <c r="C10" s="12">
        <v>3.4067562200000001</v>
      </c>
      <c r="D10" s="12">
        <v>7.5114735100000001</v>
      </c>
      <c r="E10" s="12">
        <v>9.1284092799999996</v>
      </c>
      <c r="F10" s="12">
        <v>9.4599349499999992</v>
      </c>
      <c r="G10" s="12">
        <v>11.250005679999999</v>
      </c>
      <c r="H10" s="12">
        <v>10.266748009999999</v>
      </c>
      <c r="I10" s="12">
        <v>10.523967899999999</v>
      </c>
      <c r="J10" s="12">
        <v>9.9526703399999992</v>
      </c>
      <c r="K10" s="12">
        <v>10.235646160000002</v>
      </c>
      <c r="L10" s="12">
        <v>10.304309050000001</v>
      </c>
      <c r="M10" s="12">
        <v>12.879119929999998</v>
      </c>
      <c r="N10" s="12">
        <v>11.830697689999999</v>
      </c>
      <c r="O10" s="12">
        <v>11.142506469999999</v>
      </c>
      <c r="P10" s="12">
        <v>10.366094289999998</v>
      </c>
      <c r="Q10" s="12">
        <v>10.985626630000001</v>
      </c>
      <c r="R10" s="12">
        <v>12.470923460000003</v>
      </c>
      <c r="S10" s="12">
        <v>40.622476029999987</v>
      </c>
      <c r="T10" s="12">
        <v>45.699410969999995</v>
      </c>
    </row>
    <row r="11" spans="2:20">
      <c r="B11" s="5" t="s">
        <v>46</v>
      </c>
      <c r="C11" s="12">
        <v>0</v>
      </c>
      <c r="D11" s="12">
        <v>189.54058200000003</v>
      </c>
      <c r="E11" s="12">
        <v>181.333315</v>
      </c>
      <c r="F11" s="12">
        <v>172.36567300000002</v>
      </c>
      <c r="G11" s="12">
        <v>163.398031</v>
      </c>
      <c r="H11" s="12">
        <v>142.43477500000003</v>
      </c>
      <c r="I11" s="12">
        <v>130.81902498000002</v>
      </c>
      <c r="J11" s="12">
        <v>126.19974495999998</v>
      </c>
      <c r="K11" s="12">
        <v>179.23493893</v>
      </c>
      <c r="L11" s="12">
        <v>174.32490677000004</v>
      </c>
      <c r="M11" s="12">
        <v>168.07457477</v>
      </c>
      <c r="N11" s="12">
        <v>161.82424277000001</v>
      </c>
      <c r="O11" s="12">
        <v>234.19934828000007</v>
      </c>
      <c r="P11" s="12">
        <v>231.39236521999999</v>
      </c>
      <c r="Q11" s="12">
        <v>224.13617516000005</v>
      </c>
      <c r="R11" s="12">
        <v>216.87998510000003</v>
      </c>
      <c r="S11" s="12">
        <v>232.90060503999999</v>
      </c>
      <c r="T11" s="12">
        <v>224.58841498000001</v>
      </c>
    </row>
    <row r="12" spans="2:20">
      <c r="B12" s="16" t="s">
        <v>47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28.543978460400009</v>
      </c>
      <c r="J12" s="12">
        <v>39.704084737200006</v>
      </c>
      <c r="K12" s="12">
        <v>0</v>
      </c>
      <c r="L12" s="12">
        <v>12.396046101215418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</row>
    <row r="13" spans="2:20">
      <c r="B13" s="5" t="s">
        <v>109</v>
      </c>
      <c r="C13" s="12">
        <v>2754.2373079999998</v>
      </c>
      <c r="D13" s="12">
        <v>2778.9513019999999</v>
      </c>
      <c r="E13" s="12">
        <v>2803.6652960000001</v>
      </c>
      <c r="F13" s="12">
        <v>2828.3792899999999</v>
      </c>
      <c r="G13" s="12">
        <v>2968.5019669999997</v>
      </c>
      <c r="H13" s="12">
        <v>2987.8507789999999</v>
      </c>
      <c r="I13" s="12">
        <v>3011.387682</v>
      </c>
      <c r="J13" s="12">
        <v>3030.7637159999999</v>
      </c>
      <c r="K13" s="12">
        <v>3029.3670532674464</v>
      </c>
      <c r="L13" s="12">
        <v>3049.057941</v>
      </c>
      <c r="M13" s="12">
        <v>3068.7488280000002</v>
      </c>
      <c r="N13" s="12">
        <v>3088.439715</v>
      </c>
      <c r="O13" s="12">
        <v>3024.56212873</v>
      </c>
      <c r="P13" s="12">
        <v>2767.4298904098569</v>
      </c>
      <c r="Q13" s="12">
        <v>2558.574010712045</v>
      </c>
      <c r="R13" s="12">
        <v>2486.1207540999999</v>
      </c>
      <c r="S13" s="12">
        <v>3662.1224421000002</v>
      </c>
      <c r="T13" s="12">
        <v>3760.1311710999998</v>
      </c>
    </row>
    <row r="14" spans="2:20">
      <c r="B14" s="8" t="s">
        <v>48</v>
      </c>
      <c r="C14" s="17">
        <f>+SUM(C6:C13)</f>
        <v>8164.5606727385539</v>
      </c>
      <c r="D14" s="17">
        <f t="shared" ref="D14:L14" si="0">+SUM(D6:D13)</f>
        <v>8316.4689612614729</v>
      </c>
      <c r="E14" s="17">
        <f t="shared" si="0"/>
        <v>8330.3444364486095</v>
      </c>
      <c r="F14" s="17">
        <f t="shared" si="0"/>
        <v>8391.4145214585842</v>
      </c>
      <c r="G14" s="17">
        <f t="shared" si="0"/>
        <v>8558.409211619999</v>
      </c>
      <c r="H14" s="17">
        <f>+SUM(H6:H13)</f>
        <v>8110.1938295637538</v>
      </c>
      <c r="I14" s="17">
        <f t="shared" si="0"/>
        <v>7919.0140034449523</v>
      </c>
      <c r="J14" s="17">
        <f t="shared" si="0"/>
        <v>7590.8255644097408</v>
      </c>
      <c r="K14" s="17">
        <f t="shared" si="0"/>
        <v>7866.9301659170924</v>
      </c>
      <c r="L14" s="17">
        <f t="shared" si="0"/>
        <v>7938.5748139012148</v>
      </c>
      <c r="M14" s="17">
        <f t="shared" ref="M14:O14" si="1">+SUM(M6:M13)</f>
        <v>8680.0216849600019</v>
      </c>
      <c r="N14" s="17">
        <f t="shared" si="1"/>
        <v>8715.9040724799997</v>
      </c>
      <c r="O14" s="17">
        <f t="shared" si="1"/>
        <v>8734.3615831708121</v>
      </c>
      <c r="P14" s="17">
        <f t="shared" ref="P14:Q14" si="2">+SUM(P6:P13)</f>
        <v>9056.8497165672998</v>
      </c>
      <c r="Q14" s="17">
        <f t="shared" si="2"/>
        <v>8802.4009203989845</v>
      </c>
      <c r="R14" s="17">
        <f t="shared" ref="R14:S14" si="3">+SUM(R6:R13)</f>
        <v>8314.6610467892824</v>
      </c>
      <c r="S14" s="17">
        <f t="shared" si="3"/>
        <v>11972.867901810938</v>
      </c>
      <c r="T14" s="17">
        <f t="shared" ref="T14" si="4">+SUM(T6:T13)</f>
        <v>12011.17144167138</v>
      </c>
    </row>
    <row r="15" spans="2:20" ht="6" customHeight="1"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2:20">
      <c r="B16" s="5" t="s">
        <v>49</v>
      </c>
      <c r="C16" s="12">
        <v>882.36068040559564</v>
      </c>
      <c r="D16" s="12">
        <v>840.92093145370598</v>
      </c>
      <c r="E16" s="12">
        <v>755.98300466000012</v>
      </c>
      <c r="F16" s="12">
        <v>480.18621615000006</v>
      </c>
      <c r="G16" s="12">
        <v>621.91331302000015</v>
      </c>
      <c r="H16" s="12">
        <v>607.73422064999988</v>
      </c>
      <c r="I16" s="12">
        <v>465.77601411000006</v>
      </c>
      <c r="J16" s="12">
        <v>451.94904224999999</v>
      </c>
      <c r="K16" s="12">
        <v>513.60140840000008</v>
      </c>
      <c r="L16" s="12">
        <v>523.16043796999998</v>
      </c>
      <c r="M16" s="12">
        <v>533.65233725999997</v>
      </c>
      <c r="N16" s="12">
        <v>714.4554396100001</v>
      </c>
      <c r="O16" s="12">
        <v>1053.3379547899999</v>
      </c>
      <c r="P16" s="12">
        <v>996.49917311437923</v>
      </c>
      <c r="Q16" s="12">
        <v>1060.0523164736003</v>
      </c>
      <c r="R16" s="12">
        <v>1347.0629770899998</v>
      </c>
      <c r="S16" s="12">
        <v>1743.9014940771272</v>
      </c>
      <c r="T16" s="12">
        <v>1793.0342120399998</v>
      </c>
    </row>
    <row r="17" spans="2:20">
      <c r="B17" s="5" t="s">
        <v>110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209.96071000000001</v>
      </c>
      <c r="P17" s="12">
        <v>209.32621399999999</v>
      </c>
      <c r="Q17" s="12">
        <v>210.126125</v>
      </c>
      <c r="R17" s="12">
        <v>9.1001049999999992</v>
      </c>
      <c r="S17" s="12">
        <v>0</v>
      </c>
      <c r="T17" s="12">
        <v>0</v>
      </c>
    </row>
    <row r="18" spans="2:20">
      <c r="B18" s="5" t="s">
        <v>50</v>
      </c>
      <c r="C18" s="12">
        <v>315.50029183999999</v>
      </c>
      <c r="D18" s="12">
        <v>228.15413985999999</v>
      </c>
      <c r="E18" s="12">
        <v>158.80337937000002</v>
      </c>
      <c r="F18" s="12">
        <v>211.57518304000001</v>
      </c>
      <c r="G18" s="12">
        <v>142.29058201000001</v>
      </c>
      <c r="H18" s="12">
        <v>121.05595926999997</v>
      </c>
      <c r="I18" s="12">
        <v>258.20704057999995</v>
      </c>
      <c r="J18" s="12">
        <v>235.55459686</v>
      </c>
      <c r="K18" s="12">
        <v>228.79021780000002</v>
      </c>
      <c r="L18" s="12">
        <v>227.60065646000001</v>
      </c>
      <c r="M18" s="12">
        <v>231.19893065999997</v>
      </c>
      <c r="N18" s="12">
        <v>227.32659975999999</v>
      </c>
      <c r="O18" s="12">
        <v>253.31840508000005</v>
      </c>
      <c r="P18" s="12">
        <v>260.08334783000004</v>
      </c>
      <c r="Q18" s="12">
        <v>253.22011847000002</v>
      </c>
      <c r="R18" s="12">
        <v>228.73513780000002</v>
      </c>
      <c r="S18" s="12">
        <v>800.33323701999996</v>
      </c>
      <c r="T18" s="12">
        <v>472.78591501999995</v>
      </c>
    </row>
    <row r="19" spans="2:20">
      <c r="B19" s="5" t="s">
        <v>51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489.3729300740797</v>
      </c>
      <c r="J19" s="12">
        <v>573.26813501661479</v>
      </c>
      <c r="K19" s="12">
        <v>295.93248252216642</v>
      </c>
      <c r="L19" s="12">
        <v>210.695344472736</v>
      </c>
      <c r="M19" s="12">
        <v>9.3684714708298564</v>
      </c>
      <c r="N19" s="12">
        <v>9.3684717287279931</v>
      </c>
      <c r="O19" s="12">
        <v>4.7082985937595367E-7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</row>
    <row r="20" spans="2:20">
      <c r="B20" s="5" t="s">
        <v>111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83.412042400000004</v>
      </c>
      <c r="P20" s="12">
        <v>65.077142999999992</v>
      </c>
      <c r="Q20" s="12">
        <v>13.682191000000001</v>
      </c>
      <c r="R20" s="12">
        <v>0</v>
      </c>
      <c r="S20" s="12">
        <v>0</v>
      </c>
      <c r="T20" s="12">
        <v>0</v>
      </c>
    </row>
    <row r="21" spans="2:20">
      <c r="B21" s="5" t="s">
        <v>52</v>
      </c>
      <c r="C21" s="12">
        <v>48.326789940000005</v>
      </c>
      <c r="D21" s="12">
        <v>142.12278961000001</v>
      </c>
      <c r="E21" s="12">
        <v>2.7915387099999998</v>
      </c>
      <c r="F21" s="12">
        <v>0.65145280999999999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</row>
    <row r="22" spans="2:20">
      <c r="B22" s="5" t="s">
        <v>53</v>
      </c>
      <c r="C22" s="12">
        <v>394.67030548999992</v>
      </c>
      <c r="D22" s="12">
        <v>585.94858976000012</v>
      </c>
      <c r="E22" s="12">
        <v>1329.26298243</v>
      </c>
      <c r="F22" s="12">
        <v>1798.8392562900001</v>
      </c>
      <c r="G22" s="12">
        <v>1663.4776450299998</v>
      </c>
      <c r="H22" s="12">
        <v>1259.3386014499999</v>
      </c>
      <c r="I22" s="12">
        <v>916.95780401000013</v>
      </c>
      <c r="J22" s="12">
        <v>883.23821107000003</v>
      </c>
      <c r="K22" s="12">
        <v>871.21007422999992</v>
      </c>
      <c r="L22" s="12">
        <v>977.92532112000026</v>
      </c>
      <c r="M22" s="12">
        <v>1346.09935537</v>
      </c>
      <c r="N22" s="12">
        <v>1504.3362315399997</v>
      </c>
      <c r="O22" s="12">
        <v>2038.7452158100002</v>
      </c>
      <c r="P22" s="12">
        <v>2469.5761653700001</v>
      </c>
      <c r="Q22" s="12">
        <v>2758.1236604499995</v>
      </c>
      <c r="R22" s="12">
        <v>2668.4516192599999</v>
      </c>
      <c r="S22" s="12">
        <v>1104.02586264</v>
      </c>
      <c r="T22" s="12">
        <v>1633.5944118099999</v>
      </c>
    </row>
    <row r="23" spans="2:20">
      <c r="B23" s="8" t="s">
        <v>54</v>
      </c>
      <c r="C23" s="17">
        <f>+SUM(C16:C22)</f>
        <v>1640.8580676755955</v>
      </c>
      <c r="D23" s="17">
        <f t="shared" ref="D23:I23" si="5">+SUM(D16:D22)</f>
        <v>1797.146450683706</v>
      </c>
      <c r="E23" s="17">
        <f t="shared" si="5"/>
        <v>2246.84090517</v>
      </c>
      <c r="F23" s="17">
        <f t="shared" si="5"/>
        <v>2491.2521082900003</v>
      </c>
      <c r="G23" s="17">
        <f t="shared" si="5"/>
        <v>2427.6815400599999</v>
      </c>
      <c r="H23" s="17">
        <f t="shared" si="5"/>
        <v>1988.1287813699998</v>
      </c>
      <c r="I23" s="17">
        <f t="shared" si="5"/>
        <v>2130.31378877408</v>
      </c>
      <c r="J23" s="17">
        <f t="shared" ref="J23:K23" si="6">+SUM(J16:J22)</f>
        <v>2144.0099851966147</v>
      </c>
      <c r="K23" s="17">
        <f t="shared" si="6"/>
        <v>1909.5341829521665</v>
      </c>
      <c r="L23" s="17">
        <f t="shared" ref="L23:M23" si="7">+SUM(L16:L22)</f>
        <v>1939.3817600227362</v>
      </c>
      <c r="M23" s="17">
        <f t="shared" si="7"/>
        <v>2120.31909476083</v>
      </c>
      <c r="N23" s="17">
        <f t="shared" ref="N23:O23" si="8">+SUM(N16:N22)</f>
        <v>2455.4867426387277</v>
      </c>
      <c r="O23" s="17">
        <f t="shared" si="8"/>
        <v>3638.7743285508304</v>
      </c>
      <c r="P23" s="17">
        <f t="shared" ref="P23:Q23" si="9">+SUM(P16:P22)</f>
        <v>4000.5620433143795</v>
      </c>
      <c r="Q23" s="17">
        <f t="shared" si="9"/>
        <v>4295.2044113935999</v>
      </c>
      <c r="R23" s="17">
        <f t="shared" ref="R23:S23" si="10">+SUM(R16:R22)</f>
        <v>4253.3498391499998</v>
      </c>
      <c r="S23" s="17">
        <f t="shared" si="10"/>
        <v>3648.2605937371272</v>
      </c>
      <c r="T23" s="17">
        <f t="shared" ref="T23" si="11">+SUM(T16:T22)</f>
        <v>3899.4145388699999</v>
      </c>
    </row>
    <row r="24" spans="2:20">
      <c r="B24" s="8" t="s">
        <v>55</v>
      </c>
      <c r="C24" s="17">
        <f>+C14+C23</f>
        <v>9805.4187404141485</v>
      </c>
      <c r="D24" s="17">
        <f t="shared" ref="D24:I24" si="12">+D14+D23</f>
        <v>10113.615411945178</v>
      </c>
      <c r="E24" s="17">
        <f t="shared" si="12"/>
        <v>10577.18534161861</v>
      </c>
      <c r="F24" s="17">
        <f t="shared" si="12"/>
        <v>10882.666629748584</v>
      </c>
      <c r="G24" s="17">
        <f t="shared" si="12"/>
        <v>10986.09075168</v>
      </c>
      <c r="H24" s="17">
        <f t="shared" si="12"/>
        <v>10098.322610933754</v>
      </c>
      <c r="I24" s="17">
        <f t="shared" si="12"/>
        <v>10049.327792219032</v>
      </c>
      <c r="J24" s="17">
        <f t="shared" ref="J24:K24" si="13">+J14+J23</f>
        <v>9734.8355496063559</v>
      </c>
      <c r="K24" s="17">
        <f t="shared" si="13"/>
        <v>9776.4643488692582</v>
      </c>
      <c r="L24" s="17">
        <f t="shared" ref="L24:M24" si="14">+L14+L23</f>
        <v>9877.9565739239515</v>
      </c>
      <c r="M24" s="17">
        <f t="shared" si="14"/>
        <v>10800.340779720831</v>
      </c>
      <c r="N24" s="17">
        <f t="shared" ref="N24:O24" si="15">+N14+N23</f>
        <v>11171.390815118728</v>
      </c>
      <c r="O24" s="17">
        <f t="shared" si="15"/>
        <v>12373.135911721642</v>
      </c>
      <c r="P24" s="17">
        <f t="shared" ref="P24:Q24" si="16">+P14+P23</f>
        <v>13057.411759881679</v>
      </c>
      <c r="Q24" s="17">
        <f t="shared" si="16"/>
        <v>13097.605331792583</v>
      </c>
      <c r="R24" s="17">
        <f t="shared" ref="R24:S24" si="17">+R14+R23</f>
        <v>12568.010885939282</v>
      </c>
      <c r="S24" s="17">
        <f t="shared" si="17"/>
        <v>15621.128495548066</v>
      </c>
      <c r="T24" s="17">
        <f t="shared" ref="T24" si="18">+T14+T23</f>
        <v>15910.58598054138</v>
      </c>
    </row>
    <row r="25" spans="2:20">
      <c r="B25" s="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2:20">
      <c r="B26" s="7" t="s">
        <v>56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2:20">
      <c r="B27" s="5" t="s">
        <v>57</v>
      </c>
      <c r="C27" s="12">
        <v>8.2204500000000014</v>
      </c>
      <c r="D27" s="12">
        <v>8.2204500000000014</v>
      </c>
      <c r="E27" s="12">
        <v>10.183905000000001</v>
      </c>
      <c r="F27" s="12">
        <v>10.206405</v>
      </c>
      <c r="G27" s="12">
        <v>10.206405</v>
      </c>
      <c r="H27" s="12">
        <v>10.250264999999999</v>
      </c>
      <c r="I27" s="12">
        <v>10.250264999999999</v>
      </c>
      <c r="J27" s="12">
        <v>10.250264999999999</v>
      </c>
      <c r="K27" s="12">
        <v>10.250264999999999</v>
      </c>
      <c r="L27" s="12">
        <v>10.300534999999998</v>
      </c>
      <c r="M27" s="12">
        <v>10.300535</v>
      </c>
      <c r="N27" s="12">
        <v>10.300535</v>
      </c>
      <c r="O27" s="12">
        <v>10.387034999999999</v>
      </c>
      <c r="P27" s="12">
        <v>10.387034999999999</v>
      </c>
      <c r="Q27" s="12">
        <v>10.387034999999999</v>
      </c>
      <c r="R27" s="12">
        <v>10.387034999999999</v>
      </c>
      <c r="S27" s="12">
        <v>10.387034999999999</v>
      </c>
      <c r="T27" s="12">
        <v>10.391035</v>
      </c>
    </row>
    <row r="28" spans="2:20">
      <c r="B28" s="5" t="s">
        <v>58</v>
      </c>
      <c r="C28" s="12">
        <v>1624.1041426300001</v>
      </c>
      <c r="D28" s="12">
        <v>1624.1041426300001</v>
      </c>
      <c r="E28" s="12">
        <v>1912.1950643800001</v>
      </c>
      <c r="F28" s="12">
        <v>1912.4620643800001</v>
      </c>
      <c r="G28" s="12">
        <v>1912.4620643800001</v>
      </c>
      <c r="H28" s="12">
        <v>1912.4620643800001</v>
      </c>
      <c r="I28" s="12">
        <v>1912.4620643800001</v>
      </c>
      <c r="J28" s="12">
        <v>1912.4620643800001</v>
      </c>
      <c r="K28" s="12">
        <v>1912.4620643800001</v>
      </c>
      <c r="L28" s="12">
        <v>1912.4620643800001</v>
      </c>
      <c r="M28" s="12">
        <v>1912.4620643800001</v>
      </c>
      <c r="N28" s="12">
        <v>1912.4620643800001</v>
      </c>
      <c r="O28" s="12">
        <v>1927.8590643800001</v>
      </c>
      <c r="P28" s="12">
        <v>1927.8590643800001</v>
      </c>
      <c r="Q28" s="12">
        <v>1834.3757493800001</v>
      </c>
      <c r="R28" s="12">
        <v>1730.50539938</v>
      </c>
      <c r="S28" s="12">
        <v>1627.3070493800003</v>
      </c>
      <c r="T28" s="12">
        <v>1523.3966993800002</v>
      </c>
    </row>
    <row r="29" spans="2:20">
      <c r="B29" s="5" t="s">
        <v>59</v>
      </c>
      <c r="C29" s="12">
        <v>1.360506</v>
      </c>
      <c r="D29" s="12">
        <v>1.7542219999999999</v>
      </c>
      <c r="E29" s="12">
        <v>2.1523119999999998</v>
      </c>
      <c r="F29" s="12">
        <v>2.5547770000000001</v>
      </c>
      <c r="G29" s="12">
        <v>6.8548210000000003</v>
      </c>
      <c r="H29" s="12">
        <v>10.138811</v>
      </c>
      <c r="I29" s="12">
        <v>10.536901</v>
      </c>
      <c r="J29" s="12">
        <v>10.939366</v>
      </c>
      <c r="K29" s="12">
        <v>11.341831000000001</v>
      </c>
      <c r="L29" s="12">
        <v>18.596174999999999</v>
      </c>
      <c r="M29" s="12">
        <v>18.846063999999998</v>
      </c>
      <c r="N29" s="12">
        <v>19.248528999999998</v>
      </c>
      <c r="O29" s="12">
        <v>19.063779999999998</v>
      </c>
      <c r="P29" s="12">
        <v>19.084883000000001</v>
      </c>
      <c r="Q29" s="12">
        <v>19.11036</v>
      </c>
      <c r="R29" s="12">
        <v>19.140211999999998</v>
      </c>
      <c r="S29" s="12">
        <v>19.140211999999998</v>
      </c>
      <c r="T29" s="12">
        <v>19.140211999999998</v>
      </c>
    </row>
    <row r="30" spans="2:20">
      <c r="B30" s="5" t="s">
        <v>122</v>
      </c>
      <c r="C30" s="12">
        <v>-177.38127187973615</v>
      </c>
      <c r="D30" s="12">
        <v>-186.65610309558448</v>
      </c>
      <c r="E30" s="12">
        <v>-169.09238214831376</v>
      </c>
      <c r="F30" s="12">
        <v>-246.22038218751547</v>
      </c>
      <c r="G30" s="12">
        <v>-248.09365865254145</v>
      </c>
      <c r="H30" s="12">
        <v>-1032.8239850956659</v>
      </c>
      <c r="I30" s="12">
        <v>-1014.4979303211029</v>
      </c>
      <c r="J30" s="12">
        <v>-1033.2837797088466</v>
      </c>
      <c r="K30" s="12">
        <v>-851.32893047639925</v>
      </c>
      <c r="L30" s="12">
        <v>-828.69025919544561</v>
      </c>
      <c r="M30" s="12">
        <v>-628.22227737327353</v>
      </c>
      <c r="N30" s="12">
        <v>-531.17444522266862</v>
      </c>
      <c r="O30" s="12">
        <v>-248.52680578925813</v>
      </c>
      <c r="P30" s="12">
        <v>-35.274235515423058</v>
      </c>
      <c r="Q30" s="12">
        <v>-7.4939970023130185</v>
      </c>
      <c r="R30" s="12">
        <v>96.963273267702931</v>
      </c>
      <c r="S30" s="12">
        <v>421.19126688645684</v>
      </c>
      <c r="T30" s="12">
        <v>647.32172516396622</v>
      </c>
    </row>
    <row r="31" spans="2:20">
      <c r="B31" s="8" t="s">
        <v>60</v>
      </c>
      <c r="C31" s="17">
        <f>+SUM(C27:C30)</f>
        <v>1456.3038267502639</v>
      </c>
      <c r="D31" s="17">
        <f t="shared" ref="D31:L31" si="19">+SUM(D27:D30)</f>
        <v>1447.4227115344156</v>
      </c>
      <c r="E31" s="17">
        <f t="shared" si="19"/>
        <v>1755.4388992316863</v>
      </c>
      <c r="F31" s="17">
        <f t="shared" si="19"/>
        <v>1679.0028641924846</v>
      </c>
      <c r="G31" s="17">
        <f t="shared" si="19"/>
        <v>1681.4296317274584</v>
      </c>
      <c r="H31" s="17">
        <f t="shared" si="19"/>
        <v>900.02715528433419</v>
      </c>
      <c r="I31" s="17">
        <f t="shared" si="19"/>
        <v>918.75130005889707</v>
      </c>
      <c r="J31" s="17">
        <f t="shared" si="19"/>
        <v>900.36791567115347</v>
      </c>
      <c r="K31" s="17">
        <f t="shared" si="19"/>
        <v>1082.7252299036008</v>
      </c>
      <c r="L31" s="17">
        <f t="shared" si="19"/>
        <v>1112.6685151845545</v>
      </c>
      <c r="M31" s="17">
        <f t="shared" ref="M31:O31" si="20">+SUM(M27:M30)</f>
        <v>1313.3863860067268</v>
      </c>
      <c r="N31" s="17">
        <f t="shared" si="20"/>
        <v>1410.8366831573317</v>
      </c>
      <c r="O31" s="17">
        <f t="shared" si="20"/>
        <v>1708.7830735907419</v>
      </c>
      <c r="P31" s="17">
        <f t="shared" ref="P31:Q31" si="21">+SUM(P27:P30)</f>
        <v>1922.056746864577</v>
      </c>
      <c r="Q31" s="17">
        <f t="shared" si="21"/>
        <v>1856.3791473776869</v>
      </c>
      <c r="R31" s="17">
        <f t="shared" ref="R31:S31" si="22">+SUM(R27:R30)</f>
        <v>1856.995919647703</v>
      </c>
      <c r="S31" s="17">
        <f t="shared" si="22"/>
        <v>2078.0255632664571</v>
      </c>
      <c r="T31" s="17">
        <f t="shared" ref="T31" si="23">+SUM(T27:T30)</f>
        <v>2200.2496715439665</v>
      </c>
    </row>
    <row r="32" spans="2:20" ht="15" customHeight="1"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2:20">
      <c r="B33" s="5" t="s">
        <v>61</v>
      </c>
      <c r="C33" s="12">
        <v>3859.3082742534002</v>
      </c>
      <c r="D33" s="12">
        <v>3887.9996442000001</v>
      </c>
      <c r="E33" s="12">
        <v>3916.7355522000003</v>
      </c>
      <c r="F33" s="12">
        <v>3945.4714601999995</v>
      </c>
      <c r="G33" s="12">
        <v>4024.4199632</v>
      </c>
      <c r="H33" s="12">
        <v>4044.5473802000001</v>
      </c>
      <c r="I33" s="12">
        <v>4069.2347971999998</v>
      </c>
      <c r="J33" s="12">
        <v>4089.3850142000001</v>
      </c>
      <c r="K33" s="12">
        <v>4199.8661299891373</v>
      </c>
      <c r="L33" s="12">
        <v>4220.8154601999995</v>
      </c>
      <c r="M33" s="12">
        <v>4231.7647901999999</v>
      </c>
      <c r="N33" s="12">
        <v>4252.7141201999993</v>
      </c>
      <c r="O33" s="12">
        <v>4133.1768509100002</v>
      </c>
      <c r="P33" s="12">
        <v>3958.1078241096952</v>
      </c>
      <c r="Q33" s="12">
        <v>3644.7801894489835</v>
      </c>
      <c r="R33" s="12">
        <v>3621.1923757500003</v>
      </c>
      <c r="S33" s="12">
        <v>5915.0843818613248</v>
      </c>
      <c r="T33" s="12">
        <v>5958.1978907900002</v>
      </c>
    </row>
    <row r="34" spans="2:20">
      <c r="B34" s="5" t="s">
        <v>62</v>
      </c>
      <c r="C34" s="12">
        <v>25.700541216000001</v>
      </c>
      <c r="D34" s="12">
        <v>0</v>
      </c>
      <c r="E34" s="12">
        <v>0</v>
      </c>
      <c r="F34" s="12">
        <v>0</v>
      </c>
      <c r="G34" s="12">
        <v>26.856672999999997</v>
      </c>
      <c r="H34" s="12">
        <v>27.59149</v>
      </c>
      <c r="I34" s="12">
        <v>28.326307</v>
      </c>
      <c r="J34" s="12">
        <v>29.061124</v>
      </c>
      <c r="K34" s="12">
        <v>31.988495999999998</v>
      </c>
      <c r="L34" s="12">
        <v>32.818317999999998</v>
      </c>
      <c r="M34" s="12">
        <v>33.648139999999998</v>
      </c>
      <c r="N34" s="12">
        <v>34.477961999999998</v>
      </c>
      <c r="O34" s="12">
        <v>37.311087000000001</v>
      </c>
      <c r="P34" s="12">
        <v>40.092880999999991</v>
      </c>
      <c r="Q34" s="12">
        <v>41.103529999999999</v>
      </c>
      <c r="R34" s="12">
        <v>42.114178999999993</v>
      </c>
      <c r="S34" s="12">
        <v>43.25532947</v>
      </c>
      <c r="T34" s="12">
        <v>46.192124470000003</v>
      </c>
    </row>
    <row r="35" spans="2:20">
      <c r="B35" s="5" t="s">
        <v>63</v>
      </c>
      <c r="C35" s="12">
        <v>0</v>
      </c>
      <c r="D35" s="12">
        <v>144.03409299999998</v>
      </c>
      <c r="E35" s="12">
        <v>135.86413200000001</v>
      </c>
      <c r="F35" s="12">
        <v>126.93006</v>
      </c>
      <c r="G35" s="12">
        <v>117.99598800000001</v>
      </c>
      <c r="H35" s="12">
        <v>113.51378100000001</v>
      </c>
      <c r="I35" s="12">
        <v>104.05189899999999</v>
      </c>
      <c r="J35" s="12">
        <v>99.428882999999999</v>
      </c>
      <c r="K35" s="12">
        <v>143.97774330999999</v>
      </c>
      <c r="L35" s="12">
        <v>138.10499918000002</v>
      </c>
      <c r="M35" s="12">
        <v>131.85466718000001</v>
      </c>
      <c r="N35" s="12">
        <v>125.60433517999999</v>
      </c>
      <c r="O35" s="12">
        <v>220.26643916999998</v>
      </c>
      <c r="P35" s="12">
        <v>216.39894468</v>
      </c>
      <c r="Q35" s="12">
        <v>209.15583518999998</v>
      </c>
      <c r="R35" s="12">
        <v>201.91272570000001</v>
      </c>
      <c r="S35" s="12">
        <v>212.40942617000002</v>
      </c>
      <c r="T35" s="12">
        <v>204.07808999</v>
      </c>
    </row>
    <row r="36" spans="2:20">
      <c r="B36" s="5" t="s">
        <v>64</v>
      </c>
      <c r="C36" s="12">
        <v>650.34072574287131</v>
      </c>
      <c r="D36" s="12">
        <v>711.25227760638495</v>
      </c>
      <c r="E36" s="12">
        <v>695.38458235263522</v>
      </c>
      <c r="F36" s="12">
        <v>802.71242296247544</v>
      </c>
      <c r="G36" s="12">
        <v>830.41659219272162</v>
      </c>
      <c r="H36" s="12">
        <v>688.87918380942142</v>
      </c>
      <c r="I36" s="12">
        <v>1001.3301761901366</v>
      </c>
      <c r="J36" s="12">
        <v>741.83588683298319</v>
      </c>
      <c r="K36" s="12">
        <v>940.55783594202217</v>
      </c>
      <c r="L36" s="12">
        <v>998.728056534899</v>
      </c>
      <c r="M36" s="12">
        <v>1627.9468849696195</v>
      </c>
      <c r="N36" s="12">
        <v>1685.6493941339227</v>
      </c>
      <c r="O36" s="12">
        <v>1735.719843126021</v>
      </c>
      <c r="P36" s="12">
        <v>2091.1516918491984</v>
      </c>
      <c r="Q36" s="12">
        <v>2288.5149681708172</v>
      </c>
      <c r="R36" s="12">
        <v>1961.6571478520943</v>
      </c>
      <c r="S36" s="12">
        <v>2835.0889904802657</v>
      </c>
      <c r="T36" s="12">
        <v>2594.237343882121</v>
      </c>
    </row>
    <row r="37" spans="2:20">
      <c r="B37" s="5" t="s">
        <v>128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39.107060689999997</v>
      </c>
      <c r="T37" s="12">
        <v>51.863710410000003</v>
      </c>
    </row>
    <row r="38" spans="2:20">
      <c r="B38" s="5" t="s">
        <v>123</v>
      </c>
      <c r="C38" s="12">
        <v>2528.5894047900001</v>
      </c>
      <c r="D38" s="12">
        <v>2505.8754851100002</v>
      </c>
      <c r="E38" s="12">
        <v>2486.97821045</v>
      </c>
      <c r="F38" s="12">
        <v>2662.6054504999997</v>
      </c>
      <c r="G38" s="12">
        <v>2556.5697522595156</v>
      </c>
      <c r="H38" s="12">
        <v>3011.60839915</v>
      </c>
      <c r="I38" s="12">
        <v>2820.69906782</v>
      </c>
      <c r="J38" s="12">
        <v>2688.2866611100003</v>
      </c>
      <c r="K38" s="12">
        <v>2400.2965627500002</v>
      </c>
      <c r="L38" s="12">
        <v>2401.9612569400001</v>
      </c>
      <c r="M38" s="12">
        <v>2416.2040797399995</v>
      </c>
      <c r="N38" s="12">
        <v>2378.6758142599997</v>
      </c>
      <c r="O38" s="12">
        <v>2294.87345594</v>
      </c>
      <c r="P38" s="12">
        <v>2000.5772040500003</v>
      </c>
      <c r="Q38" s="12">
        <v>1187.3299988200001</v>
      </c>
      <c r="R38" s="12">
        <v>1297.5762421299999</v>
      </c>
      <c r="S38" s="12">
        <v>1178.6100304400002</v>
      </c>
      <c r="T38" s="12">
        <v>1255.2495976600001</v>
      </c>
    </row>
    <row r="39" spans="2:20">
      <c r="B39" s="5" t="s">
        <v>112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454.85264632000002</v>
      </c>
      <c r="P39" s="12">
        <v>440.71043752999998</v>
      </c>
      <c r="Q39" s="12">
        <v>482.14982018000001</v>
      </c>
      <c r="R39" s="12">
        <v>522.25591722000013</v>
      </c>
      <c r="S39" s="12">
        <v>462.07821844999995</v>
      </c>
      <c r="T39" s="12">
        <v>478.50246973000003</v>
      </c>
    </row>
    <row r="40" spans="2:20">
      <c r="B40" s="8" t="s">
        <v>65</v>
      </c>
      <c r="C40" s="17">
        <f t="shared" ref="C40:N40" si="24">+SUM(C33:C39)</f>
        <v>7063.9389460022721</v>
      </c>
      <c r="D40" s="17">
        <f t="shared" si="24"/>
        <v>7249.1614999163858</v>
      </c>
      <c r="E40" s="17">
        <f t="shared" si="24"/>
        <v>7234.9624770026358</v>
      </c>
      <c r="F40" s="17">
        <f t="shared" si="24"/>
        <v>7537.7193936624753</v>
      </c>
      <c r="G40" s="17">
        <f t="shared" si="24"/>
        <v>7556.2589686522369</v>
      </c>
      <c r="H40" s="17">
        <f t="shared" si="24"/>
        <v>7886.1402341594212</v>
      </c>
      <c r="I40" s="17">
        <f t="shared" si="24"/>
        <v>8023.6422472101367</v>
      </c>
      <c r="J40" s="17">
        <f t="shared" si="24"/>
        <v>7647.9975691429827</v>
      </c>
      <c r="K40" s="17">
        <f t="shared" si="24"/>
        <v>7716.6867679911593</v>
      </c>
      <c r="L40" s="17">
        <f t="shared" si="24"/>
        <v>7792.428090854899</v>
      </c>
      <c r="M40" s="17">
        <f t="shared" si="24"/>
        <v>8441.4185620896205</v>
      </c>
      <c r="N40" s="17">
        <f t="shared" si="24"/>
        <v>8477.1216257739216</v>
      </c>
      <c r="O40" s="17">
        <f t="shared" ref="O40:T40" si="25">+SUM(O33:O39)</f>
        <v>8876.200322466022</v>
      </c>
      <c r="P40" s="17">
        <f t="shared" si="25"/>
        <v>8747.0389832188939</v>
      </c>
      <c r="Q40" s="17">
        <f t="shared" si="25"/>
        <v>7853.0343418098</v>
      </c>
      <c r="R40" s="17">
        <f t="shared" si="25"/>
        <v>7646.7085876520941</v>
      </c>
      <c r="S40" s="17">
        <f t="shared" si="25"/>
        <v>10685.633437561592</v>
      </c>
      <c r="T40" s="17">
        <f t="shared" si="25"/>
        <v>10588.321226932121</v>
      </c>
    </row>
    <row r="41" spans="2:20" ht="6" customHeight="1">
      <c r="B41" s="5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2:20">
      <c r="B42" s="5" t="s">
        <v>66</v>
      </c>
      <c r="C42" s="12">
        <v>1109.7247798311405</v>
      </c>
      <c r="D42" s="12">
        <v>1087.5777971</v>
      </c>
      <c r="E42" s="12">
        <v>945.354173846035</v>
      </c>
      <c r="F42" s="12">
        <v>1108.1420462599999</v>
      </c>
      <c r="G42" s="12">
        <v>1371.5874803299998</v>
      </c>
      <c r="H42" s="12">
        <v>1019.2948032699999</v>
      </c>
      <c r="I42" s="12">
        <v>899.88930415999994</v>
      </c>
      <c r="J42" s="12">
        <v>988.47279009221859</v>
      </c>
      <c r="K42" s="12">
        <v>890.36166007000008</v>
      </c>
      <c r="L42" s="12">
        <v>898.22972526000001</v>
      </c>
      <c r="M42" s="12">
        <v>947.90329505999989</v>
      </c>
      <c r="N42" s="12">
        <v>803.82434452000007</v>
      </c>
      <c r="O42" s="12">
        <v>786.53462234000006</v>
      </c>
      <c r="P42" s="12">
        <v>834.0696260515009</v>
      </c>
      <c r="Q42" s="12">
        <v>942.64385596</v>
      </c>
      <c r="R42" s="12">
        <v>1192.6599975500003</v>
      </c>
      <c r="S42" s="12">
        <v>2219.65817965</v>
      </c>
      <c r="T42" s="12">
        <v>1547.50904696</v>
      </c>
    </row>
    <row r="43" spans="2:20">
      <c r="B43" s="5" t="s">
        <v>124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994.83462585999973</v>
      </c>
      <c r="R43" s="12">
        <v>0</v>
      </c>
      <c r="S43" s="12">
        <v>0</v>
      </c>
      <c r="T43" s="12">
        <v>0</v>
      </c>
    </row>
    <row r="44" spans="2:20">
      <c r="B44" s="5" t="s">
        <v>113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38.592783699999998</v>
      </c>
      <c r="P44" s="12">
        <v>38.844760809999997</v>
      </c>
      <c r="Q44" s="12">
        <v>44.380035999999997</v>
      </c>
      <c r="R44" s="12">
        <v>49.873502000000002</v>
      </c>
      <c r="S44" s="12">
        <v>45.874160000000003</v>
      </c>
      <c r="T44" s="12">
        <v>49.482436999999997</v>
      </c>
    </row>
    <row r="45" spans="2:20">
      <c r="B45" s="5" t="s">
        <v>67</v>
      </c>
      <c r="C45" s="12">
        <v>162.20042724047372</v>
      </c>
      <c r="D45" s="12">
        <v>265.71995051437989</v>
      </c>
      <c r="E45" s="12">
        <v>569.13416488825419</v>
      </c>
      <c r="F45" s="12">
        <v>490.72712489362482</v>
      </c>
      <c r="G45" s="12">
        <v>294.70403913030424</v>
      </c>
      <c r="H45" s="12">
        <v>245.0373725</v>
      </c>
      <c r="I45" s="12">
        <v>145.7040385</v>
      </c>
      <c r="J45" s="12">
        <v>145.7040385</v>
      </c>
      <c r="K45" s="12">
        <v>14.206500774498105</v>
      </c>
      <c r="L45" s="12">
        <v>14.206500774498105</v>
      </c>
      <c r="M45" s="12">
        <v>28.213304138152314</v>
      </c>
      <c r="N45" s="12">
        <v>417.97136623324536</v>
      </c>
      <c r="O45" s="12">
        <v>773.0199587885478</v>
      </c>
      <c r="P45" s="12">
        <v>1364.3305713067073</v>
      </c>
      <c r="Q45" s="12">
        <v>1297.5469291650977</v>
      </c>
      <c r="R45" s="12">
        <v>1748.7794556494844</v>
      </c>
      <c r="S45" s="12">
        <v>476.85007925001833</v>
      </c>
      <c r="T45" s="12">
        <v>1429.1144398852939</v>
      </c>
    </row>
    <row r="46" spans="2:20">
      <c r="B46" s="5" t="s">
        <v>68</v>
      </c>
      <c r="C46" s="12">
        <v>0</v>
      </c>
      <c r="D46" s="12">
        <v>45.543794999999996</v>
      </c>
      <c r="E46" s="12">
        <v>45.543794999999996</v>
      </c>
      <c r="F46" s="12">
        <v>45.543794999999996</v>
      </c>
      <c r="G46" s="12">
        <v>45.543794999999996</v>
      </c>
      <c r="H46" s="12">
        <v>28.631685000000001</v>
      </c>
      <c r="I46" s="12">
        <v>26.752181</v>
      </c>
      <c r="J46" s="12">
        <v>26.752181</v>
      </c>
      <c r="K46" s="12">
        <v>35.257193439999995</v>
      </c>
      <c r="L46" s="12">
        <v>36.219905439999998</v>
      </c>
      <c r="M46" s="12">
        <v>36.219905439999998</v>
      </c>
      <c r="N46" s="12">
        <v>36.219905439999998</v>
      </c>
      <c r="O46" s="12">
        <v>43.03204144</v>
      </c>
      <c r="P46" s="12">
        <v>44.105633439999998</v>
      </c>
      <c r="Q46" s="12">
        <v>44.105633439999998</v>
      </c>
      <c r="R46" s="12">
        <v>44.105633439999998</v>
      </c>
      <c r="S46" s="12">
        <v>49.64263244</v>
      </c>
      <c r="T46" s="12">
        <v>49.64263244</v>
      </c>
    </row>
    <row r="47" spans="2:20">
      <c r="B47" s="5" t="s">
        <v>114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104.26505299999999</v>
      </c>
      <c r="P47" s="12">
        <v>81.346428879999991</v>
      </c>
      <c r="Q47" s="12">
        <v>17.102739109999998</v>
      </c>
      <c r="R47" s="12">
        <v>0</v>
      </c>
      <c r="S47" s="12">
        <v>0</v>
      </c>
      <c r="T47" s="12">
        <v>0</v>
      </c>
    </row>
    <row r="48" spans="2:20">
      <c r="B48" s="5" t="s">
        <v>69</v>
      </c>
      <c r="C48" s="12">
        <v>9.8403796900000025</v>
      </c>
      <c r="D48" s="12">
        <v>15.311444009999997</v>
      </c>
      <c r="E48" s="12">
        <v>23.205343620000001</v>
      </c>
      <c r="F48" s="12">
        <v>17.993217479999998</v>
      </c>
      <c r="G48" s="12">
        <v>32.797885610000002</v>
      </c>
      <c r="H48" s="12">
        <v>19.191360770000003</v>
      </c>
      <c r="I48" s="12">
        <v>34.588721339999999</v>
      </c>
      <c r="J48" s="12">
        <v>25.541055250000003</v>
      </c>
      <c r="K48" s="12">
        <v>37.226996740000004</v>
      </c>
      <c r="L48" s="12">
        <v>24.203836410000001</v>
      </c>
      <c r="M48" s="12">
        <v>33.199327320000002</v>
      </c>
      <c r="N48" s="12">
        <v>25.416901319999997</v>
      </c>
      <c r="O48" s="12">
        <v>42.708056160000005</v>
      </c>
      <c r="P48" s="12">
        <v>25.619009309999999</v>
      </c>
      <c r="Q48" s="12">
        <v>47.57802307</v>
      </c>
      <c r="R48" s="12">
        <v>28.887789999999992</v>
      </c>
      <c r="S48" s="12">
        <v>65.440443379999991</v>
      </c>
      <c r="T48" s="12">
        <v>46.266525519999995</v>
      </c>
    </row>
    <row r="49" spans="2:20">
      <c r="B49" s="5" t="s">
        <v>70</v>
      </c>
      <c r="C49" s="12">
        <v>3.4103809000000003</v>
      </c>
      <c r="D49" s="12">
        <v>2.8782141499999998</v>
      </c>
      <c r="E49" s="12">
        <v>3.54648831</v>
      </c>
      <c r="F49" s="12">
        <v>3.5381885400000002</v>
      </c>
      <c r="G49" s="12">
        <v>3.7689515099999999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</row>
    <row r="50" spans="2:20">
      <c r="B50" s="14" t="s">
        <v>71</v>
      </c>
      <c r="C50" s="18">
        <f>+SUM(C42:C49)</f>
        <v>1285.1759676616143</v>
      </c>
      <c r="D50" s="18">
        <f t="shared" ref="D50:I50" si="26">+SUM(D42:D49)</f>
        <v>1417.0312007743801</v>
      </c>
      <c r="E50" s="18">
        <f t="shared" si="26"/>
        <v>1586.7839656642893</v>
      </c>
      <c r="F50" s="18">
        <f t="shared" si="26"/>
        <v>1665.944372173625</v>
      </c>
      <c r="G50" s="18">
        <f t="shared" si="26"/>
        <v>1748.4021515803042</v>
      </c>
      <c r="H50" s="18">
        <f t="shared" si="26"/>
        <v>1312.15522154</v>
      </c>
      <c r="I50" s="18">
        <f t="shared" si="26"/>
        <v>1106.9342449999999</v>
      </c>
      <c r="J50" s="18">
        <f t="shared" ref="J50:K50" si="27">+SUM(J42:J49)</f>
        <v>1186.4700648422186</v>
      </c>
      <c r="K50" s="18">
        <f t="shared" si="27"/>
        <v>977.05235102449819</v>
      </c>
      <c r="L50" s="18">
        <f t="shared" ref="L50:M50" si="28">+SUM(L42:L49)</f>
        <v>972.85996788449813</v>
      </c>
      <c r="M50" s="18">
        <f t="shared" si="28"/>
        <v>1045.5358319581524</v>
      </c>
      <c r="N50" s="18">
        <f t="shared" ref="N50:O50" si="29">+SUM(N42:N49)</f>
        <v>1283.4325175132456</v>
      </c>
      <c r="O50" s="18">
        <f t="shared" si="29"/>
        <v>1788.152515428548</v>
      </c>
      <c r="P50" s="18">
        <f t="shared" ref="P50:Q50" si="30">+SUM(P42:P49)</f>
        <v>2388.3160297982081</v>
      </c>
      <c r="Q50" s="18">
        <f t="shared" si="30"/>
        <v>3388.1918426050975</v>
      </c>
      <c r="R50" s="18">
        <f t="shared" ref="R50:S50" si="31">+SUM(R42:R49)</f>
        <v>3064.3063786394841</v>
      </c>
      <c r="S50" s="18">
        <f t="shared" si="31"/>
        <v>2857.4654947200179</v>
      </c>
      <c r="T50" s="18">
        <f t="shared" ref="T50" si="32">+SUM(T42:T49)</f>
        <v>3122.0150818052934</v>
      </c>
    </row>
    <row r="51" spans="2:20">
      <c r="B51" s="8" t="s">
        <v>72</v>
      </c>
      <c r="C51" s="17">
        <f>+C50+C40</f>
        <v>8349.1149136638869</v>
      </c>
      <c r="D51" s="17">
        <f t="shared" ref="D51:I51" si="33">+D50+D40</f>
        <v>8666.1927006907663</v>
      </c>
      <c r="E51" s="17">
        <f t="shared" si="33"/>
        <v>8821.7464426669248</v>
      </c>
      <c r="F51" s="17">
        <f t="shared" si="33"/>
        <v>9203.6637658360996</v>
      </c>
      <c r="G51" s="17">
        <f t="shared" si="33"/>
        <v>9304.6611202325403</v>
      </c>
      <c r="H51" s="17">
        <f t="shared" si="33"/>
        <v>9198.2954556994209</v>
      </c>
      <c r="I51" s="17">
        <f t="shared" si="33"/>
        <v>9130.5764922101371</v>
      </c>
      <c r="J51" s="17">
        <f t="shared" ref="J51:K51" si="34">+J50+J40</f>
        <v>8834.4676339852012</v>
      </c>
      <c r="K51" s="17">
        <f t="shared" si="34"/>
        <v>8693.7391190156577</v>
      </c>
      <c r="L51" s="17">
        <f t="shared" ref="L51:M51" si="35">+L50+L40</f>
        <v>8765.2880587393975</v>
      </c>
      <c r="M51" s="17">
        <f t="shared" si="35"/>
        <v>9486.9543940477724</v>
      </c>
      <c r="N51" s="17">
        <f t="shared" ref="N51:O51" si="36">+N50+N40</f>
        <v>9760.5541432871669</v>
      </c>
      <c r="O51" s="17">
        <f t="shared" si="36"/>
        <v>10664.35283789457</v>
      </c>
      <c r="P51" s="17">
        <f t="shared" ref="P51:Q51" si="37">+P50+P40</f>
        <v>11135.355013017102</v>
      </c>
      <c r="Q51" s="17">
        <f t="shared" si="37"/>
        <v>11241.226184414898</v>
      </c>
      <c r="R51" s="17">
        <f t="shared" ref="R51:S51" si="38">+R50+R40</f>
        <v>10711.014966291579</v>
      </c>
      <c r="S51" s="17">
        <f t="shared" si="38"/>
        <v>13543.098932281609</v>
      </c>
      <c r="T51" s="17">
        <f t="shared" ref="T51" si="39">+T50+T40</f>
        <v>13710.336308737415</v>
      </c>
    </row>
    <row r="52" spans="2:20">
      <c r="B52" s="15" t="s">
        <v>73</v>
      </c>
      <c r="C52" s="19">
        <f>+C51+C31</f>
        <v>9805.4187404141503</v>
      </c>
      <c r="D52" s="19">
        <f t="shared" ref="D52:I52" si="40">+D51+D31</f>
        <v>10113.615412225183</v>
      </c>
      <c r="E52" s="19">
        <f t="shared" si="40"/>
        <v>10577.18534189861</v>
      </c>
      <c r="F52" s="19">
        <f t="shared" si="40"/>
        <v>10882.666630028583</v>
      </c>
      <c r="G52" s="19">
        <f t="shared" si="40"/>
        <v>10986.090751959999</v>
      </c>
      <c r="H52" s="19">
        <f t="shared" si="40"/>
        <v>10098.322610983756</v>
      </c>
      <c r="I52" s="19">
        <f t="shared" si="40"/>
        <v>10049.327792269034</v>
      </c>
      <c r="J52" s="19">
        <f t="shared" ref="J52:K52" si="41">+J51+J31</f>
        <v>9734.8355496563545</v>
      </c>
      <c r="K52" s="19">
        <f t="shared" si="41"/>
        <v>9776.4643489192586</v>
      </c>
      <c r="L52" s="19">
        <f t="shared" ref="L52:M52" si="42">+L51+L31</f>
        <v>9877.9565739239515</v>
      </c>
      <c r="M52" s="19">
        <f t="shared" si="42"/>
        <v>10800.340780054499</v>
      </c>
      <c r="N52" s="19">
        <f t="shared" ref="N52:O52" si="43">+N51+N31</f>
        <v>11171.390826444498</v>
      </c>
      <c r="O52" s="19">
        <f t="shared" si="43"/>
        <v>12373.135911485311</v>
      </c>
      <c r="P52" s="19">
        <f t="shared" ref="P52:Q52" si="44">+P51+P31</f>
        <v>13057.411759881679</v>
      </c>
      <c r="Q52" s="19">
        <f t="shared" si="44"/>
        <v>13097.605331792585</v>
      </c>
      <c r="R52" s="19">
        <f t="shared" ref="R52:S52" si="45">+R51+R31</f>
        <v>12568.010885939282</v>
      </c>
      <c r="S52" s="19">
        <f t="shared" si="45"/>
        <v>15621.124495548067</v>
      </c>
      <c r="T52" s="19">
        <f t="shared" ref="T52" si="46">+T51+T31</f>
        <v>15910.585980281381</v>
      </c>
    </row>
    <row r="53" spans="2:20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2:20">
      <c r="B54" s="5" t="s">
        <v>36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2:20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0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2:20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2:20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2:20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2:20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2:20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2:20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2:20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</sheetData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A23B-8788-4DB6-97B0-577385534FBE}">
  <sheetPr>
    <pageSetUpPr fitToPage="1"/>
  </sheetPr>
  <dimension ref="B2:S52"/>
  <sheetViews>
    <sheetView workbookViewId="0">
      <selection activeCell="G25" sqref="G25"/>
    </sheetView>
  </sheetViews>
  <sheetFormatPr defaultColWidth="9.28515625" defaultRowHeight="15"/>
  <cols>
    <col min="1" max="1" width="3.7109375" style="2" customWidth="1"/>
    <col min="2" max="2" width="48.5703125" style="2" customWidth="1"/>
    <col min="3" max="16384" width="9.28515625" style="2"/>
  </cols>
  <sheetData>
    <row r="2" spans="2:19" ht="22.5">
      <c r="B2" s="1" t="s">
        <v>74</v>
      </c>
    </row>
    <row r="3" spans="2:19" ht="6" customHeight="1"/>
    <row r="4" spans="2:19" ht="15.75" thickBot="1">
      <c r="B4" s="3" t="s">
        <v>1</v>
      </c>
      <c r="C4" s="4" t="s">
        <v>2</v>
      </c>
      <c r="D4" s="4" t="s">
        <v>75</v>
      </c>
      <c r="E4" s="4" t="s">
        <v>4</v>
      </c>
      <c r="F4" s="4" t="s">
        <v>76</v>
      </c>
      <c r="G4" s="4" t="s">
        <v>77</v>
      </c>
      <c r="H4" s="4" t="s">
        <v>78</v>
      </c>
      <c r="I4" s="4" t="s">
        <v>107</v>
      </c>
      <c r="J4" s="4" t="s">
        <v>9</v>
      </c>
      <c r="K4" s="4" t="s">
        <v>79</v>
      </c>
      <c r="L4" s="4" t="s">
        <v>11</v>
      </c>
      <c r="M4" s="4" t="s">
        <v>106</v>
      </c>
      <c r="N4" s="4" t="s">
        <v>108</v>
      </c>
      <c r="O4" s="4" t="s">
        <v>119</v>
      </c>
      <c r="P4" s="4" t="s">
        <v>121</v>
      </c>
      <c r="Q4" s="4" t="s">
        <v>126</v>
      </c>
      <c r="R4" s="4" t="s">
        <v>127</v>
      </c>
      <c r="S4" s="4" t="s">
        <v>130</v>
      </c>
    </row>
    <row r="5" spans="2:19">
      <c r="B5" s="5" t="s">
        <v>28</v>
      </c>
      <c r="C5" s="12">
        <v>142.18127424998153</v>
      </c>
      <c r="D5" s="12">
        <v>310.6844191611188</v>
      </c>
      <c r="E5" s="12">
        <v>1.4594675760092797</v>
      </c>
      <c r="F5" s="12">
        <v>-34.928904705072696</v>
      </c>
      <c r="G5" s="12">
        <v>-926.26773445672859</v>
      </c>
      <c r="H5" s="12">
        <v>-187.13986137920142</v>
      </c>
      <c r="I5" s="12">
        <v>-527.20064596423231</v>
      </c>
      <c r="J5" s="12">
        <v>409.86840166763284</v>
      </c>
      <c r="K5" s="12">
        <v>62.941494862045623</v>
      </c>
      <c r="L5" s="12">
        <v>863.20253272366824</v>
      </c>
      <c r="M5" s="12">
        <v>526.26173415210303</v>
      </c>
      <c r="N5" s="12">
        <v>653.57632960234582</v>
      </c>
      <c r="O5" s="12">
        <v>1287.0447541287183</v>
      </c>
      <c r="P5" s="12">
        <v>531.61604672670273</v>
      </c>
      <c r="Q5" s="12">
        <v>737.6275244356799</v>
      </c>
      <c r="R5" s="12">
        <v>658.6770163360294</v>
      </c>
      <c r="S5" s="12">
        <v>1120.6131753339014</v>
      </c>
    </row>
    <row r="6" spans="2:19">
      <c r="B6" s="5" t="s">
        <v>80</v>
      </c>
      <c r="C6" s="12">
        <v>0</v>
      </c>
      <c r="D6" s="12">
        <v>1.592484</v>
      </c>
      <c r="E6" s="12">
        <v>-49.666667000000004</v>
      </c>
      <c r="F6" s="12">
        <v>-123.59718000000001</v>
      </c>
      <c r="G6" s="12">
        <v>-49.666667000000004</v>
      </c>
      <c r="H6" s="12">
        <v>-99.333333999999994</v>
      </c>
      <c r="I6" s="12">
        <v>153.865196</v>
      </c>
      <c r="J6" s="12">
        <v>164.18709999999999</v>
      </c>
      <c r="K6" s="12">
        <v>97.106999000000002</v>
      </c>
      <c r="L6" s="12">
        <v>194.214</v>
      </c>
      <c r="M6" s="12">
        <v>18.246668999999994</v>
      </c>
      <c r="N6" s="12">
        <v>45.861809000000008</v>
      </c>
      <c r="O6" s="12">
        <v>-193.780451</v>
      </c>
      <c r="P6" s="12">
        <v>-386.05823499999997</v>
      </c>
      <c r="Q6" s="12">
        <v>-508.79554799999994</v>
      </c>
      <c r="R6" s="12">
        <v>-1200.7391380000001</v>
      </c>
      <c r="S6" s="12">
        <v>-166.49556533333333</v>
      </c>
    </row>
    <row r="7" spans="2:19">
      <c r="B7" s="5" t="s">
        <v>19</v>
      </c>
      <c r="C7" s="12">
        <v>180.21037871157185</v>
      </c>
      <c r="D7" s="12">
        <v>184.17031847224362</v>
      </c>
      <c r="E7" s="12">
        <v>176.96649307618458</v>
      </c>
      <c r="F7" s="12">
        <v>162.53564038999983</v>
      </c>
      <c r="G7" s="12">
        <v>181.62224408999998</v>
      </c>
      <c r="H7" s="12">
        <v>192.03261328149773</v>
      </c>
      <c r="I7" s="12">
        <v>146.85449668850219</v>
      </c>
      <c r="J7" s="12">
        <v>178.89406596000003</v>
      </c>
      <c r="K7" s="12">
        <v>172.24511744</v>
      </c>
      <c r="L7" s="12">
        <v>143.86996791000001</v>
      </c>
      <c r="M7" s="12">
        <v>179.33532928999998</v>
      </c>
      <c r="N7" s="12">
        <v>176.99994955999998</v>
      </c>
      <c r="O7" s="12">
        <v>157.78004523999999</v>
      </c>
      <c r="P7" s="12">
        <v>165.15129492000003</v>
      </c>
      <c r="Q7" s="12">
        <v>176.18501533999992</v>
      </c>
      <c r="R7" s="12">
        <v>270.2428191699999</v>
      </c>
      <c r="S7" s="12">
        <v>327.17440227000003</v>
      </c>
    </row>
    <row r="8" spans="2:19">
      <c r="B8" s="5" t="s">
        <v>20</v>
      </c>
      <c r="C8" s="12">
        <v>53.648395654242705</v>
      </c>
      <c r="D8" s="12">
        <v>43.010010510619267</v>
      </c>
      <c r="E8" s="12">
        <v>8.3513803838286554E-7</v>
      </c>
      <c r="F8" s="12">
        <v>8.7359279999999995</v>
      </c>
      <c r="G8" s="12">
        <v>633.7197289611488</v>
      </c>
      <c r="H8" s="12">
        <v>297.96882745279885</v>
      </c>
      <c r="I8" s="12">
        <v>572.18105908351208</v>
      </c>
      <c r="J8" s="12">
        <v>-116.8514633854148</v>
      </c>
      <c r="K8" s="12">
        <v>0</v>
      </c>
      <c r="L8" s="12">
        <v>-730.396883</v>
      </c>
      <c r="M8" s="12">
        <v>0</v>
      </c>
      <c r="N8" s="12">
        <v>366.63236146918581</v>
      </c>
      <c r="O8" s="12">
        <v>-362.59709018477503</v>
      </c>
      <c r="P8" s="12">
        <v>1.8477498088032006E-7</v>
      </c>
      <c r="Q8" s="12">
        <v>609.02986244071712</v>
      </c>
      <c r="R8" s="12">
        <v>251.1516267896688</v>
      </c>
      <c r="S8" s="12">
        <v>94.4167617386194</v>
      </c>
    </row>
    <row r="9" spans="2:19">
      <c r="B9" s="5" t="s">
        <v>81</v>
      </c>
      <c r="C9" s="12"/>
      <c r="D9" s="12"/>
      <c r="E9" s="12"/>
      <c r="F9" s="12"/>
      <c r="G9" s="12">
        <v>-0.89963166000000006</v>
      </c>
      <c r="H9" s="12">
        <v>-2.7614473899999998</v>
      </c>
      <c r="I9" s="12">
        <v>4.00870617</v>
      </c>
      <c r="K9" s="12">
        <v>88.191803039999996</v>
      </c>
      <c r="L9" s="12">
        <v>78.495416159999976</v>
      </c>
      <c r="M9" s="12">
        <v>1.3280775700000231</v>
      </c>
      <c r="N9" s="12">
        <v>16.83928522999998</v>
      </c>
      <c r="O9" s="12">
        <v>64.864068169999996</v>
      </c>
      <c r="P9" s="12">
        <v>-1.4621974400000035</v>
      </c>
      <c r="Q9" s="12">
        <v>-9.3779999999242135E-4</v>
      </c>
      <c r="R9" s="12">
        <v>78.490574179999996</v>
      </c>
      <c r="S9" s="12">
        <v>4.5124571299999996</v>
      </c>
    </row>
    <row r="10" spans="2:19">
      <c r="B10" s="5" t="s">
        <v>115</v>
      </c>
      <c r="C10" s="12">
        <v>3.977376</v>
      </c>
      <c r="D10" s="12">
        <v>4.0219140000000007</v>
      </c>
      <c r="E10" s="12">
        <v>4.0219139999999971</v>
      </c>
      <c r="F10" s="12">
        <v>4.0664020000000018</v>
      </c>
      <c r="G10" s="12">
        <v>0.77860499999999955</v>
      </c>
      <c r="H10" s="12">
        <v>0.77860499999999955</v>
      </c>
      <c r="I10" s="12">
        <v>0.77418299999999729</v>
      </c>
      <c r="J10" s="12">
        <v>0.77418300000000451</v>
      </c>
      <c r="K10" s="12">
        <v>1.2584430000000029</v>
      </c>
      <c r="L10" s="12">
        <v>1.2584430000000029</v>
      </c>
      <c r="M10" s="12">
        <v>1.258442999999992</v>
      </c>
      <c r="N10" s="12">
        <v>1.2584430000000137</v>
      </c>
      <c r="O10" s="12">
        <v>0.93874200000000196</v>
      </c>
      <c r="P10" s="12">
        <v>2.1741780000000035</v>
      </c>
      <c r="Q10" s="12">
        <v>3.5493389999999998</v>
      </c>
      <c r="R10" s="12">
        <v>5.1060459999999877</v>
      </c>
      <c r="S10" s="12">
        <v>3.1906080000000001</v>
      </c>
    </row>
    <row r="11" spans="2:19">
      <c r="B11" s="5" t="s">
        <v>116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-3.77027329</v>
      </c>
      <c r="O11" s="12">
        <v>-4.5837251199999995</v>
      </c>
      <c r="P11" s="12">
        <v>-12.84873777000001</v>
      </c>
      <c r="Q11" s="12">
        <v>-5.1399802039999773</v>
      </c>
      <c r="R11" s="12">
        <v>4.7788863999987372E-2</v>
      </c>
      <c r="S11" s="12">
        <v>-0.10604826519155017</v>
      </c>
    </row>
    <row r="12" spans="2:19">
      <c r="B12" s="5" t="s">
        <v>82</v>
      </c>
      <c r="C12" s="12">
        <v>0</v>
      </c>
      <c r="D12" s="12">
        <v>0</v>
      </c>
      <c r="E12" s="12">
        <v>0</v>
      </c>
      <c r="F12" s="12">
        <v>-19.063200362591864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pans="2:19">
      <c r="B13" s="5" t="s">
        <v>83</v>
      </c>
      <c r="C13" s="12">
        <v>54.417205750000001</v>
      </c>
      <c r="D13" s="12">
        <v>55.542362540000006</v>
      </c>
      <c r="E13" s="12">
        <v>72.777186220000019</v>
      </c>
      <c r="F13" s="12">
        <v>115.26105005951572</v>
      </c>
      <c r="G13" s="12">
        <v>45.154410419999991</v>
      </c>
      <c r="H13" s="12">
        <v>81.75917354000002</v>
      </c>
      <c r="I13" s="12">
        <v>17.463493220000004</v>
      </c>
      <c r="J13" s="12">
        <v>22.573396879999986</v>
      </c>
      <c r="K13" s="12">
        <v>11.520088950000003</v>
      </c>
      <c r="L13" s="12">
        <v>18.493221779999999</v>
      </c>
      <c r="M13" s="12">
        <v>17.886331610000003</v>
      </c>
      <c r="N13" s="12">
        <v>46.355925719999952</v>
      </c>
      <c r="O13" s="12">
        <v>50.497491780000004</v>
      </c>
      <c r="P13" s="12">
        <v>48.287072919999986</v>
      </c>
      <c r="Q13" s="12">
        <v>50.92005692</v>
      </c>
      <c r="R13" s="12">
        <v>22.664343760000019</v>
      </c>
      <c r="S13" s="12">
        <v>21.199688570000003</v>
      </c>
    </row>
    <row r="14" spans="2:19">
      <c r="B14" s="5" t="s">
        <v>84</v>
      </c>
      <c r="C14" s="12">
        <v>0</v>
      </c>
      <c r="D14" s="12">
        <v>0</v>
      </c>
      <c r="E14" s="12">
        <v>0</v>
      </c>
      <c r="F14" s="12">
        <v>0</v>
      </c>
      <c r="G14" s="12">
        <v>10.61455009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3.9289999999999999E-2</v>
      </c>
      <c r="O14" s="12">
        <v>0.63449599999999995</v>
      </c>
      <c r="P14" s="12">
        <v>-0.79991099999999993</v>
      </c>
      <c r="Q14" s="12">
        <v>0.23667300000000002</v>
      </c>
      <c r="R14" s="12">
        <v>0.23667300000000002</v>
      </c>
      <c r="S14" s="12">
        <v>0</v>
      </c>
    </row>
    <row r="15" spans="2:19">
      <c r="B15" s="5" t="s">
        <v>129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-12.37551603</v>
      </c>
      <c r="S15" s="12">
        <v>15.63128324</v>
      </c>
    </row>
    <row r="16" spans="2:19">
      <c r="B16" s="5" t="s">
        <v>85</v>
      </c>
      <c r="C16" s="12">
        <v>158.58430880412706</v>
      </c>
      <c r="D16" s="12">
        <v>154.28868728370611</v>
      </c>
      <c r="E16" s="12">
        <v>223.02498484000006</v>
      </c>
      <c r="F16" s="12">
        <v>-101.89395553972642</v>
      </c>
      <c r="G16" s="12">
        <v>-1.0976592499997642</v>
      </c>
      <c r="H16" s="12">
        <v>4.8075185899998756</v>
      </c>
      <c r="I16" s="12">
        <v>36.47941558000003</v>
      </c>
      <c r="J16" s="12">
        <v>-55.899237090000099</v>
      </c>
      <c r="K16" s="12">
        <v>-7.743926229999941</v>
      </c>
      <c r="L16" s="12">
        <v>-15.074173489999897</v>
      </c>
      <c r="M16" s="12">
        <v>-176.93077145000018</v>
      </c>
      <c r="N16" s="12">
        <v>-364.87432049999978</v>
      </c>
      <c r="O16" s="12">
        <v>48.622752548498759</v>
      </c>
      <c r="P16" s="12">
        <v>38.661214729448012</v>
      </c>
      <c r="Q16" s="12">
        <v>-262.52567994639952</v>
      </c>
      <c r="R16" s="12">
        <v>-623.96645850107598</v>
      </c>
      <c r="S16" s="12">
        <v>536.60274322712735</v>
      </c>
    </row>
    <row r="17" spans="2:19">
      <c r="B17" s="5" t="s">
        <v>86</v>
      </c>
      <c r="C17" s="12">
        <v>-32.157306827255098</v>
      </c>
      <c r="D17" s="12">
        <v>-113.98948448396457</v>
      </c>
      <c r="E17" s="12">
        <v>136.94684900396445</v>
      </c>
      <c r="F17" s="12">
        <v>344.55403287611466</v>
      </c>
      <c r="G17" s="12">
        <v>-394.58321633999998</v>
      </c>
      <c r="H17" s="12">
        <v>-74.40734003999998</v>
      </c>
      <c r="I17" s="12">
        <v>55.187789842218507</v>
      </c>
      <c r="J17" s="12">
        <v>-61.221262932218437</v>
      </c>
      <c r="K17" s="12">
        <v>-19.746266680000133</v>
      </c>
      <c r="L17" s="12">
        <v>71.278804709999932</v>
      </c>
      <c r="M17" s="12">
        <v>-174.61855153999986</v>
      </c>
      <c r="N17" s="12">
        <v>28.779129550000011</v>
      </c>
      <c r="O17" s="12">
        <v>8.006988901500895</v>
      </c>
      <c r="P17" s="12">
        <v>56.338085575160271</v>
      </c>
      <c r="Q17" s="12">
        <v>298.93147061333906</v>
      </c>
      <c r="R17" s="12">
        <v>1062.7094343999997</v>
      </c>
      <c r="S17" s="12">
        <v>-722.02578159999985</v>
      </c>
    </row>
    <row r="18" spans="2:19">
      <c r="B18" s="5" t="s">
        <v>87</v>
      </c>
      <c r="C18" s="12">
        <v>-26.837867679999849</v>
      </c>
      <c r="D18" s="12">
        <v>-23.021222660000056</v>
      </c>
      <c r="E18" s="12">
        <v>157.04488533999964</v>
      </c>
      <c r="F18" s="12">
        <v>-106.01393612054551</v>
      </c>
      <c r="G18" s="12">
        <v>415.65434823777332</v>
      </c>
      <c r="H18" s="12">
        <v>-202.98876461999998</v>
      </c>
      <c r="I18" s="12">
        <v>-85.511906319999923</v>
      </c>
      <c r="J18" s="12">
        <v>-270.14394705989571</v>
      </c>
      <c r="K18" s="12">
        <v>2.2436708599999502</v>
      </c>
      <c r="L18" s="12">
        <v>8.5793292300000239</v>
      </c>
      <c r="M18" s="12">
        <v>77.605881209999964</v>
      </c>
      <c r="N18" s="12">
        <v>35.393871696363625</v>
      </c>
      <c r="O18" s="12">
        <v>14.555070760000145</v>
      </c>
      <c r="P18" s="12">
        <v>258.19672189000011</v>
      </c>
      <c r="Q18" s="12">
        <v>82.932832849999954</v>
      </c>
      <c r="R18" s="12">
        <v>-122.1178909625733</v>
      </c>
      <c r="S18" s="12">
        <v>83.412310189405048</v>
      </c>
    </row>
    <row r="19" spans="2:19">
      <c r="B19" s="22" t="s">
        <v>88</v>
      </c>
      <c r="C19" s="17">
        <f t="shared" ref="C19:G19" si="0">+SUM(C5:C18)</f>
        <v>534.02376466266821</v>
      </c>
      <c r="D19" s="17">
        <f t="shared" si="0"/>
        <v>616.29948882372321</v>
      </c>
      <c r="E19" s="17">
        <f t="shared" si="0"/>
        <v>722.57511389129604</v>
      </c>
      <c r="F19" s="17">
        <f>+SUM(F5:F18)</f>
        <v>249.65587659769369</v>
      </c>
      <c r="G19" s="17">
        <f t="shared" si="0"/>
        <v>-84.971021907806232</v>
      </c>
      <c r="H19" s="17">
        <f t="shared" ref="H19:N19" si="1">+SUM(H5:H18)</f>
        <v>10.715990435095108</v>
      </c>
      <c r="I19" s="17">
        <f t="shared" si="1"/>
        <v>374.10178730000058</v>
      </c>
      <c r="J19" s="17">
        <f t="shared" si="1"/>
        <v>272.18123704010372</v>
      </c>
      <c r="K19" s="17">
        <f t="shared" si="1"/>
        <v>408.01742424204548</v>
      </c>
      <c r="L19" s="17">
        <f t="shared" si="1"/>
        <v>633.92065902366835</v>
      </c>
      <c r="M19" s="17">
        <f t="shared" si="1"/>
        <v>470.37314284210282</v>
      </c>
      <c r="N19" s="17">
        <f t="shared" si="1"/>
        <v>1003.0918010378953</v>
      </c>
      <c r="O19" s="17">
        <f t="shared" ref="O19:P19" si="2">+SUM(O5:O18)</f>
        <v>1071.9831432239428</v>
      </c>
      <c r="P19" s="17">
        <f t="shared" si="2"/>
        <v>699.25553373608614</v>
      </c>
      <c r="Q19" s="17">
        <f t="shared" ref="Q19:R19" si="3">+SUM(Q5:Q18)</f>
        <v>1182.950628649337</v>
      </c>
      <c r="R19" s="17">
        <f t="shared" si="3"/>
        <v>390.12731900604837</v>
      </c>
      <c r="S19" s="17">
        <f t="shared" ref="S19" si="4">+SUM(S5:S18)</f>
        <v>1318.1260345005285</v>
      </c>
    </row>
    <row r="20" spans="2:19">
      <c r="B20" s="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2:19">
      <c r="B21" s="5" t="s">
        <v>89</v>
      </c>
      <c r="C21" s="12">
        <v>-3.5879263879999788</v>
      </c>
      <c r="D21" s="12">
        <v>-2.0698355700000013</v>
      </c>
      <c r="E21" s="12">
        <v>-13.417970100584018</v>
      </c>
      <c r="F21" s="12">
        <v>8.8803816485839988</v>
      </c>
      <c r="G21" s="12">
        <v>-0.82681547</v>
      </c>
      <c r="H21" s="12">
        <v>-0.43062977000000047</v>
      </c>
      <c r="I21" s="12">
        <v>-5.3132627699999997</v>
      </c>
      <c r="J21" s="12">
        <v>-21.721555550000001</v>
      </c>
      <c r="K21" s="12">
        <v>-93.436257089999998</v>
      </c>
      <c r="L21" s="12">
        <v>-66.344937810000005</v>
      </c>
      <c r="M21" s="12">
        <v>0.91459962999998246</v>
      </c>
      <c r="N21" s="12">
        <v>-7.8041365099999824</v>
      </c>
      <c r="O21" s="12">
        <v>-106.21077392000001</v>
      </c>
      <c r="P21" s="12">
        <v>-25.086038109999993</v>
      </c>
      <c r="Q21" s="26">
        <v>-1.8410846599999933</v>
      </c>
      <c r="R21" s="12">
        <v>-182.69470283643676</v>
      </c>
      <c r="S21" s="12">
        <v>-12.49935324000003</v>
      </c>
    </row>
    <row r="22" spans="2:19">
      <c r="B22" s="5" t="s">
        <v>90</v>
      </c>
      <c r="C22" s="12">
        <v>-40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-45.915104318423772</v>
      </c>
      <c r="P22" s="12">
        <v>-90.697091268514171</v>
      </c>
      <c r="Q22" s="12">
        <v>0</v>
      </c>
      <c r="R22" s="12">
        <v>-1103.1087957116665</v>
      </c>
      <c r="S22" s="12">
        <v>-274.86920068501934</v>
      </c>
    </row>
    <row r="23" spans="2:19">
      <c r="B23" s="5" t="s">
        <v>91</v>
      </c>
      <c r="C23" s="12">
        <v>-164.84314282660031</v>
      </c>
      <c r="D23" s="12">
        <v>-215.24061286999952</v>
      </c>
      <c r="E23" s="12">
        <v>-203.34255414706655</v>
      </c>
      <c r="F23" s="12">
        <v>-269.18464749293912</v>
      </c>
      <c r="G23" s="12">
        <v>-293.47048763490398</v>
      </c>
      <c r="H23" s="12">
        <v>-222.07807418509503</v>
      </c>
      <c r="I23" s="12">
        <v>-320.53607787000107</v>
      </c>
      <c r="J23" s="12">
        <v>-164.43128111458617</v>
      </c>
      <c r="K23" s="12">
        <v>-175.026090960353</v>
      </c>
      <c r="L23" s="12">
        <v>-125.75133318000121</v>
      </c>
      <c r="M23" s="12">
        <v>-166.00196950999984</v>
      </c>
      <c r="N23" s="12">
        <v>-197.34947381489113</v>
      </c>
      <c r="O23" s="12">
        <v>-132.55720754918781</v>
      </c>
      <c r="P23" s="12">
        <v>-186.35747021244345</v>
      </c>
      <c r="Q23" s="12">
        <v>-311.72979449447888</v>
      </c>
      <c r="R23" s="12">
        <v>-421.70930757546648</v>
      </c>
      <c r="S23" s="12">
        <v>-389.61848450472911</v>
      </c>
    </row>
    <row r="24" spans="2:19">
      <c r="B24" s="5" t="s">
        <v>92</v>
      </c>
      <c r="C24" s="12">
        <v>-4.10526049</v>
      </c>
      <c r="D24" s="12">
        <v>-3.0773747699999996</v>
      </c>
      <c r="E24" s="12">
        <v>-1.2598231799999995</v>
      </c>
      <c r="F24" s="12">
        <v>-3.1854225699999987</v>
      </c>
      <c r="G24" s="12">
        <v>-0.25149987000000101</v>
      </c>
      <c r="H24" s="12">
        <v>-1.5408081800000004</v>
      </c>
      <c r="I24" s="12">
        <v>-0.81490299999999893</v>
      </c>
      <c r="J24" s="12">
        <v>-1.7701452700000031</v>
      </c>
      <c r="K24" s="12">
        <v>-1.6878962499999979</v>
      </c>
      <c r="L24" s="12">
        <v>-4.4741852399999988</v>
      </c>
      <c r="M24" s="12">
        <v>-1.0547044999999999</v>
      </c>
      <c r="N24" s="12">
        <v>-1.4877652500000005</v>
      </c>
      <c r="O24" s="12">
        <v>-0.79966199999999865</v>
      </c>
      <c r="P24" s="12">
        <v>-2.1144902000000037</v>
      </c>
      <c r="Q24" s="12">
        <v>-3.0369841100000032</v>
      </c>
      <c r="R24" s="12">
        <v>-30.470371679999985</v>
      </c>
      <c r="S24" s="12">
        <v>-9.4585151500000073</v>
      </c>
    </row>
    <row r="25" spans="2:19">
      <c r="B25" s="5" t="s">
        <v>93</v>
      </c>
      <c r="C25" s="12">
        <v>-93.79599967</v>
      </c>
      <c r="D25" s="12">
        <v>139.33125090000001</v>
      </c>
      <c r="E25" s="12">
        <v>2.1400858999999981</v>
      </c>
      <c r="F25" s="12">
        <v>0.65145281000000255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</row>
    <row r="26" spans="2:19">
      <c r="B26" s="5" t="s">
        <v>117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-210</v>
      </c>
      <c r="O26" s="12">
        <v>0</v>
      </c>
      <c r="P26" s="12">
        <v>0</v>
      </c>
      <c r="Q26" s="12">
        <v>200.78934700000002</v>
      </c>
      <c r="R26" s="12">
        <v>9.1069210999999779</v>
      </c>
      <c r="S26" s="12">
        <v>0</v>
      </c>
    </row>
    <row r="27" spans="2:19">
      <c r="B27" s="5" t="s">
        <v>94</v>
      </c>
      <c r="C27" s="12">
        <v>0</v>
      </c>
      <c r="D27" s="12">
        <v>0</v>
      </c>
      <c r="E27" s="12">
        <v>0</v>
      </c>
      <c r="F27" s="12">
        <v>0</v>
      </c>
      <c r="G27" s="12">
        <v>-10.614550090000005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</row>
    <row r="28" spans="2:19">
      <c r="B28" s="5" t="s">
        <v>118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109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</row>
    <row r="29" spans="2:19">
      <c r="B29" s="5" t="s">
        <v>95</v>
      </c>
      <c r="C29" s="12">
        <v>0</v>
      </c>
      <c r="D29" s="12">
        <v>0</v>
      </c>
      <c r="E29" s="12">
        <v>0</v>
      </c>
      <c r="F29" s="12">
        <v>18.716252004380021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</row>
    <row r="30" spans="2:19">
      <c r="B30" s="8" t="s">
        <v>96</v>
      </c>
      <c r="C30" s="17">
        <f t="shared" ref="C30:N30" si="5">+SUM(C21:C29)</f>
        <v>-306.33232937460031</v>
      </c>
      <c r="D30" s="17">
        <f t="shared" si="5"/>
        <v>-81.056572309999524</v>
      </c>
      <c r="E30" s="17">
        <f t="shared" si="5"/>
        <v>-215.88026152765059</v>
      </c>
      <c r="F30" s="17">
        <f t="shared" si="5"/>
        <v>-244.12198359997512</v>
      </c>
      <c r="G30" s="17">
        <f t="shared" si="5"/>
        <v>-305.16335306490396</v>
      </c>
      <c r="H30" s="17">
        <f t="shared" si="5"/>
        <v>-224.04951213509503</v>
      </c>
      <c r="I30" s="17">
        <f t="shared" si="5"/>
        <v>-326.66424364000108</v>
      </c>
      <c r="J30" s="17">
        <f t="shared" si="5"/>
        <v>-187.92298193458618</v>
      </c>
      <c r="K30" s="17">
        <f t="shared" si="5"/>
        <v>-270.15024430035299</v>
      </c>
      <c r="L30" s="17">
        <f t="shared" si="5"/>
        <v>-196.57045623000121</v>
      </c>
      <c r="M30" s="17">
        <f t="shared" si="5"/>
        <v>-166.14207437999988</v>
      </c>
      <c r="N30" s="17">
        <f t="shared" si="5"/>
        <v>-307.64137557489107</v>
      </c>
      <c r="O30" s="17">
        <f t="shared" ref="O30:P30" si="6">+SUM(O21:O29)</f>
        <v>-285.48274778761163</v>
      </c>
      <c r="P30" s="17">
        <f t="shared" si="6"/>
        <v>-304.25508979095758</v>
      </c>
      <c r="Q30" s="17">
        <f t="shared" ref="Q30:R30" si="7">+SUM(Q21:Q29)</f>
        <v>-115.81851626447883</v>
      </c>
      <c r="R30" s="17">
        <f t="shared" si="7"/>
        <v>-1728.8762567035699</v>
      </c>
      <c r="S30" s="17">
        <f t="shared" ref="S30" si="8">+SUM(S21:S29)</f>
        <v>-686.44555357974855</v>
      </c>
    </row>
    <row r="31" spans="2:19"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2:19">
      <c r="B32" s="5" t="s">
        <v>97</v>
      </c>
      <c r="C32" s="12">
        <v>0</v>
      </c>
      <c r="D32" s="12">
        <v>0</v>
      </c>
      <c r="E32" s="12">
        <v>0</v>
      </c>
      <c r="F32" s="12">
        <v>1062.1571235199999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</row>
    <row r="33" spans="2:19">
      <c r="B33" s="5" t="s">
        <v>98</v>
      </c>
      <c r="C33" s="12">
        <v>0</v>
      </c>
      <c r="D33" s="12">
        <v>0</v>
      </c>
      <c r="E33" s="12">
        <v>0</v>
      </c>
      <c r="F33" s="12">
        <v>-1107.8391598499998</v>
      </c>
      <c r="G33" s="12">
        <v>-51.690337800000002</v>
      </c>
      <c r="H33" s="12">
        <v>0</v>
      </c>
      <c r="I33" s="12">
        <v>-52.825740400000001</v>
      </c>
      <c r="J33" s="12">
        <v>-16.438760299999995</v>
      </c>
      <c r="K33" s="12">
        <v>0</v>
      </c>
      <c r="L33" s="12">
        <v>0</v>
      </c>
      <c r="M33" s="12">
        <v>-108.00505625</v>
      </c>
      <c r="N33" s="12">
        <v>-108.94306302500001</v>
      </c>
      <c r="O33" s="12">
        <v>-289.07883276500002</v>
      </c>
      <c r="P33" s="12">
        <v>-10.057067249999964</v>
      </c>
      <c r="Q33" s="12">
        <v>-1102.3950178656128</v>
      </c>
      <c r="R33" s="12">
        <v>0</v>
      </c>
      <c r="S33" s="12">
        <v>0</v>
      </c>
    </row>
    <row r="34" spans="2:19">
      <c r="B34" s="5" t="s">
        <v>120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-10.259322199999879</v>
      </c>
      <c r="P34" s="12">
        <v>-8.9339481100000562</v>
      </c>
      <c r="Q34" s="12">
        <v>-10.185322959999962</v>
      </c>
      <c r="R34" s="12">
        <v>-13.351673770000053</v>
      </c>
      <c r="S34" s="12">
        <v>-11.164529719999933</v>
      </c>
    </row>
    <row r="35" spans="2:19">
      <c r="B35" s="5" t="s">
        <v>99</v>
      </c>
      <c r="C35" s="12">
        <v>-36.41322309000001</v>
      </c>
      <c r="D35" s="12">
        <v>-74.816237540000003</v>
      </c>
      <c r="E35" s="12">
        <v>-37.408078009999983</v>
      </c>
      <c r="F35" s="12">
        <v>-83.774880520000011</v>
      </c>
      <c r="G35" s="12">
        <v>-40.457700809999992</v>
      </c>
      <c r="H35" s="12">
        <v>-82.997379570000007</v>
      </c>
      <c r="I35" s="12">
        <v>-28.331396159999947</v>
      </c>
      <c r="J35" s="12">
        <v>-70.928500840000027</v>
      </c>
      <c r="K35" s="12">
        <v>-23.818531219999997</v>
      </c>
      <c r="L35" s="12">
        <v>-67.566991979999997</v>
      </c>
      <c r="M35" s="12">
        <v>-23.441699090000011</v>
      </c>
      <c r="N35" s="12">
        <v>-69.603008060000008</v>
      </c>
      <c r="O35" s="12">
        <v>-28.993446920000004</v>
      </c>
      <c r="P35" s="12">
        <v>-76.169654269999981</v>
      </c>
      <c r="Q35" s="12">
        <v>-24.154228210000017</v>
      </c>
      <c r="R35" s="12">
        <v>-64.411637420000005</v>
      </c>
      <c r="S35" s="12">
        <v>-11.275996169999999</v>
      </c>
    </row>
    <row r="36" spans="2:19">
      <c r="B36" s="5" t="s">
        <v>100</v>
      </c>
      <c r="C36" s="12">
        <v>0</v>
      </c>
      <c r="D36" s="12">
        <v>0</v>
      </c>
      <c r="E36" s="12">
        <v>0</v>
      </c>
      <c r="F36" s="12">
        <v>-11.438586549999993</v>
      </c>
      <c r="G36" s="12">
        <v>-23.898831927773383</v>
      </c>
      <c r="H36" s="12">
        <v>-13.509952000000027</v>
      </c>
      <c r="I36" s="12">
        <v>0</v>
      </c>
      <c r="J36" s="12">
        <v>-8.9191308201043142</v>
      </c>
      <c r="K36" s="12">
        <v>-9.0896624099999492</v>
      </c>
      <c r="L36" s="12">
        <v>-9.089660999999996</v>
      </c>
      <c r="M36" s="12">
        <v>-9.0896610000000226</v>
      </c>
      <c r="N36" s="12">
        <v>-9.0896652300000351</v>
      </c>
      <c r="O36" s="12">
        <v>-7.235430899999999</v>
      </c>
      <c r="P36" s="12">
        <v>-7.2431108999999996</v>
      </c>
      <c r="Q36" s="12">
        <v>-7.2431109000000031</v>
      </c>
      <c r="R36" s="12">
        <v>-8.8226033462700002</v>
      </c>
      <c r="S36" s="12">
        <v>-8.3313395994050001</v>
      </c>
    </row>
    <row r="37" spans="2:19">
      <c r="B37" s="5" t="s">
        <v>125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-93.483315000000005</v>
      </c>
      <c r="Q37" s="12">
        <v>-103.87035</v>
      </c>
      <c r="R37" s="12">
        <v>-103.91035000000001</v>
      </c>
      <c r="S37" s="12">
        <v>-103.91035000000001</v>
      </c>
    </row>
    <row r="38" spans="2:19">
      <c r="B38" s="5" t="s">
        <v>101</v>
      </c>
      <c r="C38" s="12">
        <v>0</v>
      </c>
      <c r="D38" s="12">
        <v>282.88771365519989</v>
      </c>
      <c r="E38" s="12">
        <v>0.28950000000005821</v>
      </c>
      <c r="F38" s="12">
        <v>0</v>
      </c>
      <c r="G38" s="12">
        <v>4.3859999999860518E-2</v>
      </c>
      <c r="H38" s="12">
        <v>8.3673512563109396E-14</v>
      </c>
      <c r="I38" s="12">
        <v>0</v>
      </c>
      <c r="J38" s="12">
        <v>0</v>
      </c>
      <c r="K38" s="12">
        <v>5.0270000000059552E-2</v>
      </c>
      <c r="L38" s="12">
        <v>-3.3651303965598343E-14</v>
      </c>
      <c r="M38" s="12">
        <v>8.3673512563109396E-14</v>
      </c>
      <c r="N38" s="12">
        <v>15.48349999999993</v>
      </c>
      <c r="O38" s="12">
        <v>-1.1362288887539762E-13</v>
      </c>
      <c r="P38" s="12">
        <v>0</v>
      </c>
      <c r="Q38" s="12">
        <v>0</v>
      </c>
      <c r="R38" s="12">
        <v>0.71600000000017461</v>
      </c>
      <c r="S38" s="12">
        <v>0</v>
      </c>
    </row>
    <row r="39" spans="2:19">
      <c r="B39" s="8" t="s">
        <v>102</v>
      </c>
      <c r="C39" s="17">
        <f t="shared" ref="C39:I39" si="9">+SUM(C32:C38)</f>
        <v>-36.41322309000001</v>
      </c>
      <c r="D39" s="17">
        <f t="shared" si="9"/>
        <v>208.07147611519989</v>
      </c>
      <c r="E39" s="17">
        <f t="shared" si="9"/>
        <v>-37.118578009999922</v>
      </c>
      <c r="F39" s="17">
        <f t="shared" si="9"/>
        <v>-140.89550339999985</v>
      </c>
      <c r="G39" s="17">
        <f t="shared" si="9"/>
        <v>-116.00301053777351</v>
      </c>
      <c r="H39" s="17">
        <f t="shared" si="9"/>
        <v>-96.507331569999948</v>
      </c>
      <c r="I39" s="17">
        <f t="shared" si="9"/>
        <v>-81.157136559999941</v>
      </c>
      <c r="J39" s="17">
        <f t="shared" ref="J39:P39" si="10">+SUM(J32:J38)</f>
        <v>-96.286391960104339</v>
      </c>
      <c r="K39" s="17">
        <f t="shared" si="10"/>
        <v>-32.857923629999881</v>
      </c>
      <c r="L39" s="17">
        <f t="shared" si="10"/>
        <v>-76.656652980000018</v>
      </c>
      <c r="M39" s="17">
        <f t="shared" si="10"/>
        <v>-140.53641633999996</v>
      </c>
      <c r="N39" s="17">
        <f t="shared" si="10"/>
        <v>-172.15223631500012</v>
      </c>
      <c r="O39" s="17">
        <f t="shared" si="10"/>
        <v>-335.56703278499998</v>
      </c>
      <c r="P39" s="17">
        <f t="shared" si="10"/>
        <v>-195.88709553000001</v>
      </c>
      <c r="Q39" s="17">
        <f t="shared" ref="Q39:R39" si="11">+SUM(Q32:Q38)</f>
        <v>-1247.8480299356124</v>
      </c>
      <c r="R39" s="17">
        <f t="shared" si="11"/>
        <v>-189.7802645362699</v>
      </c>
      <c r="S39" s="17">
        <f t="shared" ref="S39" si="12">+SUM(S32:S38)</f>
        <v>-134.68221548940494</v>
      </c>
    </row>
    <row r="40" spans="2:19">
      <c r="B40" s="5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2:19">
      <c r="B41" s="8" t="s">
        <v>103</v>
      </c>
      <c r="C41" s="17">
        <f t="shared" ref="C41:K41" si="13">+C19+C30+C39</f>
        <v>191.27821219806791</v>
      </c>
      <c r="D41" s="17">
        <f t="shared" si="13"/>
        <v>743.31439262892354</v>
      </c>
      <c r="E41" s="17">
        <f t="shared" si="13"/>
        <v>469.57627435364554</v>
      </c>
      <c r="F41" s="17">
        <f t="shared" si="13"/>
        <v>-135.36161040228129</v>
      </c>
      <c r="G41" s="17">
        <f t="shared" si="13"/>
        <v>-506.13738551048368</v>
      </c>
      <c r="H41" s="17">
        <f t="shared" si="13"/>
        <v>-309.84085326999985</v>
      </c>
      <c r="I41" s="17">
        <f t="shared" si="13"/>
        <v>-33.719592900000436</v>
      </c>
      <c r="J41" s="17">
        <f t="shared" si="13"/>
        <v>-12.028136854586791</v>
      </c>
      <c r="K41" s="17">
        <f t="shared" si="13"/>
        <v>105.00925631169261</v>
      </c>
      <c r="L41" s="17">
        <f t="shared" ref="L41:M41" si="14">+L19+L30+L39</f>
        <v>360.69354981366712</v>
      </c>
      <c r="M41" s="17">
        <f t="shared" si="14"/>
        <v>163.69465212210298</v>
      </c>
      <c r="N41" s="17">
        <f t="shared" ref="N41:O41" si="15">+N19+N30+N39</f>
        <v>523.2981891480041</v>
      </c>
      <c r="O41" s="17">
        <f t="shared" si="15"/>
        <v>450.93336265133115</v>
      </c>
      <c r="P41" s="17">
        <f t="shared" ref="P41:Q41" si="16">+P19+P30+P39</f>
        <v>199.11334841512854</v>
      </c>
      <c r="Q41" s="17">
        <f t="shared" si="16"/>
        <v>-180.71591755075428</v>
      </c>
      <c r="R41" s="17">
        <f t="shared" ref="R41:S41" si="17">+R19+R30+R39</f>
        <v>-1528.5292022337915</v>
      </c>
      <c r="S41" s="17">
        <f t="shared" si="17"/>
        <v>496.99826543137499</v>
      </c>
    </row>
    <row r="42" spans="2:19"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2:19">
      <c r="B43" s="8" t="s">
        <v>104</v>
      </c>
      <c r="C43" s="17"/>
      <c r="D43" s="17"/>
      <c r="E43" s="17"/>
      <c r="F43" s="17"/>
      <c r="G43" s="17">
        <v>101.99834149</v>
      </c>
      <c r="H43" s="17">
        <v>-32.53994416999997</v>
      </c>
      <c r="I43" s="17">
        <v>0.41133043999997598</v>
      </c>
      <c r="J43" s="17"/>
      <c r="K43" s="17">
        <v>1.70599105</v>
      </c>
      <c r="L43" s="17">
        <v>7.4804847700000003</v>
      </c>
      <c r="M43" s="17">
        <v>-5.4577649600000004</v>
      </c>
      <c r="N43" s="17">
        <v>11.11078316</v>
      </c>
      <c r="O43" s="17">
        <v>-20.102412860000001</v>
      </c>
      <c r="P43" s="17">
        <v>89.434144789999991</v>
      </c>
      <c r="Q43" s="17">
        <v>91.043875660000012</v>
      </c>
      <c r="R43" s="17">
        <v>-35.653065079999998</v>
      </c>
      <c r="S43" s="17">
        <v>32.57028055</v>
      </c>
    </row>
    <row r="44" spans="2:19"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2:19">
      <c r="B45" s="5" t="s">
        <v>105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2:19">
      <c r="B46" s="5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2:19">
      <c r="B47" s="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2:19"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2:19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2:19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2:19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2:19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</sheetData>
  <pageMargins left="0.7" right="0.7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0474dbd8-ba81-4d90-996a-d477b932d5bf">
      <UserInfo>
        <DisplayName>Ståle Myhre</DisplayName>
        <AccountId>20</AccountId>
        <AccountType/>
      </UserInfo>
      <UserInfo>
        <DisplayName>Birte Norheim</DisplayName>
        <AccountId>243</AccountId>
        <AccountType/>
      </UserInfo>
      <UserInfo>
        <DisplayName>Trond Omdal</DisplayName>
        <AccountId>568</AccountId>
        <AccountType/>
      </UserInfo>
    </SharedWithUsers>
    <TaxCatchAll xmlns="497ec011-310e-436e-a736-ec466ab75ade" xsi:nil="true"/>
    <lcf76f155ced4ddcb4097134ff3c332f xmlns="e1fd735c-1f22-4b11-b1ee-68b94734739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8DF847FF88846BA153527855A10AC" ma:contentTypeVersion="18" ma:contentTypeDescription="Create a new document." ma:contentTypeScope="" ma:versionID="4a1b6554da7bbaa9a95886e5f7f3cf6b">
  <xsd:schema xmlns:xsd="http://www.w3.org/2001/XMLSchema" xmlns:xs="http://www.w3.org/2001/XMLSchema" xmlns:p="http://schemas.microsoft.com/office/2006/metadata/properties" xmlns:ns1="http://schemas.microsoft.com/sharepoint/v3" xmlns:ns2="0474dbd8-ba81-4d90-996a-d477b932d5bf" xmlns:ns3="e1fd735c-1f22-4b11-b1ee-68b947347390" xmlns:ns4="497ec011-310e-436e-a736-ec466ab75ade" targetNamespace="http://schemas.microsoft.com/office/2006/metadata/properties" ma:root="true" ma:fieldsID="6ebfe3999d63b3a6c77ca02e3fe2f5d0" ns1:_="" ns2:_="" ns3:_="" ns4:_="">
    <xsd:import namespace="http://schemas.microsoft.com/sharepoint/v3"/>
    <xsd:import namespace="0474dbd8-ba81-4d90-996a-d477b932d5bf"/>
    <xsd:import namespace="e1fd735c-1f22-4b11-b1ee-68b947347390"/>
    <xsd:import namespace="497ec011-310e-436e-a736-ec466ab75a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4dbd8-ba81-4d90-996a-d477b932d5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d735c-1f22-4b11-b1ee-68b947347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3663495-9b24-4009-93e3-e27549280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c011-310e-436e-a736-ec466ab75ade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41e6cd08-3372-4ea6-9980-b04cf4d9c4e3}" ma:internalName="TaxCatchAll" ma:showField="CatchAllData" ma:web="0474dbd8-ba81-4d90-996a-d477b932d5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0E0AA-322B-4FD7-B036-56E19E2652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74dbd8-ba81-4d90-996a-d477b932d5bf"/>
    <ds:schemaRef ds:uri="497ec011-310e-436e-a736-ec466ab75ade"/>
    <ds:schemaRef ds:uri="e1fd735c-1f22-4b11-b1ee-68b947347390"/>
  </ds:schemaRefs>
</ds:datastoreItem>
</file>

<file path=customXml/itemProps2.xml><?xml version="1.0" encoding="utf-8"?>
<ds:datastoreItem xmlns:ds="http://schemas.openxmlformats.org/officeDocument/2006/customXml" ds:itemID="{90779402-1D34-4195-B5FF-D78AE996D09C}"/>
</file>

<file path=customXml/itemProps3.xml><?xml version="1.0" encoding="utf-8"?>
<ds:datastoreItem xmlns:ds="http://schemas.openxmlformats.org/officeDocument/2006/customXml" ds:itemID="{CA1F3527-15B5-4D78-B77B-21CCD54489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Balance sheet</vt:lpstr>
      <vt:lpstr>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Ketil Wikan</dc:creator>
  <cp:keywords/>
  <dc:description/>
  <cp:lastModifiedBy>Ketil Wikan</cp:lastModifiedBy>
  <cp:revision/>
  <dcterms:created xsi:type="dcterms:W3CDTF">2020-09-01T08:13:12Z</dcterms:created>
  <dcterms:modified xsi:type="dcterms:W3CDTF">2023-05-03T10:21:46Z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0x0101004A58DF847FF88846BA153527855A10AC</vt:lpwstr>
  </property>
  <property fmtid="{D5CDD505-2E9C-101B-9397-08002B2CF9AE}" pid="3" name="MediaServiceImageTags">
    <vt:lpwstr/>
  </property>
</Properties>
</file>